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退避保存用フォルダ\"/>
    </mc:Choice>
  </mc:AlternateContent>
  <xr:revisionPtr revIDLastSave="0" documentId="10_ncr:100000_{2A05F49B-5E13-4D60-AB17-5983B7F7B6D9}" xr6:coauthVersionLast="31" xr6:coauthVersionMax="31" xr10:uidLastSave="{00000000-0000-0000-0000-000000000000}"/>
  <bookViews>
    <workbookView xWindow="6696" yWindow="0" windowWidth="21924" windowHeight="10872" xr2:uid="{4083B323-99F1-4114-9C42-4BAAD1C4849B}"/>
  </bookViews>
  <sheets>
    <sheet name="Case38、39営業CF" sheetId="1" r:id="rId1"/>
    <sheet name="Case40投資CF" sheetId="2" r:id="rId2"/>
    <sheet name="Case41財務CF" sheetId="3" r:id="rId3"/>
    <sheet name="総合問題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4" l="1"/>
  <c r="E44" i="4" s="1"/>
  <c r="E48" i="4"/>
  <c r="E47" i="4"/>
  <c r="J118" i="4"/>
  <c r="J117" i="4"/>
  <c r="J115" i="4"/>
  <c r="J113" i="4"/>
  <c r="J112" i="4"/>
  <c r="J111" i="4"/>
  <c r="J110" i="4"/>
  <c r="J109" i="4"/>
  <c r="J108" i="4"/>
  <c r="J105" i="4"/>
  <c r="J104" i="4"/>
  <c r="J103" i="4"/>
  <c r="E103" i="4"/>
  <c r="J102" i="4"/>
  <c r="J101" i="4"/>
  <c r="E101" i="4"/>
  <c r="J100" i="4"/>
  <c r="E100" i="4"/>
  <c r="E99" i="4"/>
  <c r="E98" i="4"/>
  <c r="J97" i="4"/>
  <c r="E107" i="4" s="1"/>
  <c r="E97" i="4"/>
  <c r="J96" i="4"/>
  <c r="E106" i="4" s="1"/>
  <c r="E96" i="4"/>
  <c r="J95" i="4"/>
  <c r="E105" i="4" s="1"/>
  <c r="E95" i="4"/>
  <c r="E94" i="4"/>
  <c r="J93" i="4"/>
  <c r="E93" i="4"/>
  <c r="J92" i="4"/>
  <c r="E92" i="4"/>
  <c r="J91" i="4"/>
  <c r="E91" i="4"/>
  <c r="J90" i="4"/>
  <c r="E90" i="4"/>
  <c r="L86" i="4"/>
  <c r="J86" i="4"/>
  <c r="G84" i="4"/>
  <c r="F84" i="4"/>
  <c r="D84" i="4"/>
  <c r="C84" i="4"/>
  <c r="E62" i="4"/>
  <c r="E61" i="4"/>
  <c r="E58" i="4"/>
  <c r="E57" i="4"/>
  <c r="E56" i="4"/>
  <c r="E55" i="4"/>
  <c r="E52" i="4"/>
  <c r="E51" i="4"/>
  <c r="E50" i="4"/>
  <c r="E49" i="4"/>
  <c r="E40" i="4"/>
  <c r="E39" i="4"/>
  <c r="E38" i="4"/>
  <c r="E37" i="4"/>
  <c r="J36" i="4"/>
  <c r="E43" i="4" s="1"/>
  <c r="E36" i="4"/>
  <c r="J35" i="4"/>
  <c r="E42" i="4" s="1"/>
  <c r="E35" i="4"/>
  <c r="E34" i="4"/>
  <c r="J33" i="4"/>
  <c r="E33" i="4"/>
  <c r="J32" i="4"/>
  <c r="E32" i="4"/>
  <c r="J31" i="4"/>
  <c r="E31" i="4"/>
  <c r="J30" i="4"/>
  <c r="G24" i="4"/>
  <c r="F24" i="4"/>
  <c r="D24" i="4"/>
  <c r="C24" i="4"/>
  <c r="J19" i="4"/>
  <c r="J23" i="4" s="1"/>
  <c r="J25" i="4" s="1"/>
  <c r="J27" i="4" l="1"/>
  <c r="E30" i="4"/>
  <c r="E60" i="4"/>
  <c r="E59" i="4"/>
  <c r="E53" i="4"/>
  <c r="J94" i="4"/>
  <c r="J98" i="4" s="1"/>
  <c r="J106" i="4"/>
  <c r="J34" i="4"/>
  <c r="J38" i="4" s="1"/>
  <c r="E104" i="4"/>
  <c r="E108" i="4" s="1"/>
  <c r="J114" i="4"/>
  <c r="J116" i="4"/>
  <c r="I31" i="1"/>
  <c r="K116" i="4" l="1"/>
  <c r="E41" i="4"/>
  <c r="E45" i="4" s="1"/>
  <c r="D25" i="3"/>
  <c r="D24" i="3"/>
  <c r="D23" i="3"/>
  <c r="D22" i="3"/>
  <c r="D26" i="3" s="1"/>
  <c r="D26" i="2"/>
  <c r="D25" i="2"/>
  <c r="D24" i="2"/>
  <c r="D23" i="2"/>
  <c r="D22" i="2"/>
  <c r="D28" i="2" s="1"/>
  <c r="D40" i="1"/>
  <c r="D39" i="1"/>
  <c r="I40" i="1"/>
  <c r="D37" i="1"/>
  <c r="I39" i="1"/>
  <c r="D36" i="1"/>
  <c r="D35" i="1"/>
  <c r="I34" i="1"/>
  <c r="D34" i="1"/>
  <c r="I33" i="1"/>
  <c r="D33" i="1"/>
  <c r="I32" i="1"/>
  <c r="I35" i="1" s="1"/>
  <c r="I41" i="1" s="1"/>
  <c r="D32" i="1"/>
  <c r="D24" i="1"/>
  <c r="C24" i="1"/>
  <c r="D19" i="1"/>
  <c r="C19" i="1"/>
  <c r="G15" i="1"/>
  <c r="G20" i="1" s="1"/>
  <c r="G22" i="1" s="1"/>
  <c r="G24" i="1" l="1"/>
  <c r="D31" i="1"/>
  <c r="D38" i="1" s="1"/>
  <c r="D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日本水産株式会社</author>
  </authors>
  <commentList>
    <comment ref="C11" authorId="0" shapeId="0" xr:uid="{ABFA0D37-1C1D-4388-B93B-6A112259A732}">
      <text>
        <r>
          <rPr>
            <sz val="9"/>
            <color indexed="81"/>
            <rFont val="MS P ゴシック"/>
            <family val="3"/>
            <charset val="128"/>
          </rPr>
          <t>営業CF作成に使わないBS科目はグレーにした</t>
        </r>
      </text>
    </comment>
    <comment ref="F11" authorId="0" shapeId="0" xr:uid="{55A7DB72-2971-41B9-8219-B089A5DC462D}">
      <text>
        <r>
          <rPr>
            <sz val="9"/>
            <color indexed="81"/>
            <rFont val="MS P ゴシック"/>
            <family val="3"/>
            <charset val="128"/>
          </rPr>
          <t>PLは上から下まで全て使う</t>
        </r>
      </text>
    </comment>
    <comment ref="A32" authorId="0" shapeId="0" xr:uid="{F470970B-3E54-49C6-AA9B-6613FB135C74}">
      <text>
        <r>
          <rPr>
            <sz val="9"/>
            <color indexed="81"/>
            <rFont val="MS P ゴシック"/>
            <family val="3"/>
            <charset val="128"/>
          </rPr>
          <t>P.161参照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日本水産株式会社</author>
  </authors>
  <commentList>
    <comment ref="C10" authorId="0" shapeId="0" xr:uid="{9B093664-1B04-4972-8DA8-77A74825E766}">
      <text>
        <r>
          <rPr>
            <sz val="9"/>
            <color indexed="81"/>
            <rFont val="MS P ゴシック"/>
            <family val="3"/>
            <charset val="128"/>
          </rPr>
          <t>投資CFに使うBS科目のみ掲載</t>
        </r>
      </text>
    </comment>
    <comment ref="I10" authorId="0" shapeId="0" xr:uid="{6A858FAE-E1DB-4DCB-A304-C0650E6AF4A6}">
      <text>
        <r>
          <rPr>
            <sz val="9"/>
            <color indexed="81"/>
            <rFont val="MS P ゴシック"/>
            <family val="3"/>
            <charset val="128"/>
          </rPr>
          <t>投資CFを作るとき、BS・PLで足りない情報は文章で与えられる。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日本水産株式会社</author>
  </authors>
  <commentList>
    <comment ref="C10" authorId="0" shapeId="0" xr:uid="{6CFE4C9B-FED2-4D02-86FA-4E9577D1DB98}">
      <text>
        <r>
          <rPr>
            <sz val="9"/>
            <color indexed="81"/>
            <rFont val="MS P ゴシック"/>
            <family val="3"/>
            <charset val="128"/>
          </rPr>
          <t>財務CFに使うBS科目のみ掲載</t>
        </r>
      </text>
    </comment>
    <comment ref="I10" authorId="0" shapeId="0" xr:uid="{5E0ECC12-DA19-40B3-8AAB-495CC1F502B9}">
      <text>
        <r>
          <rPr>
            <sz val="9"/>
            <color indexed="81"/>
            <rFont val="MS P ゴシック"/>
            <family val="3"/>
            <charset val="128"/>
          </rPr>
          <t>財務CFを作るとき、BS・PLで足りない情報は文章で与えられる。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日本水産株式会社</author>
  </authors>
  <commentList>
    <comment ref="B12" authorId="0" shapeId="0" xr:uid="{5C410163-7D11-4490-9438-CEDE77ADF9D3}">
      <text>
        <r>
          <rPr>
            <sz val="9"/>
            <color indexed="81"/>
            <rFont val="MS P ゴシック"/>
            <family val="3"/>
            <charset val="128"/>
          </rPr>
          <t>営業CF、投資CF,財務CF全てに影響</t>
        </r>
      </text>
    </comment>
    <comment ref="I12" authorId="0" shapeId="0" xr:uid="{9918C40A-FB47-49AB-9D6F-81624C2C0985}">
      <text>
        <r>
          <rPr>
            <sz val="9"/>
            <color indexed="81"/>
            <rFont val="MS P ゴシック"/>
            <family val="3"/>
            <charset val="128"/>
          </rPr>
          <t>(基本パターンでは)営業CFだけに影響</t>
        </r>
      </text>
    </comment>
    <comment ref="L12" authorId="0" shapeId="0" xr:uid="{A517A269-FF69-44FB-A815-8D2B796A9B71}">
      <text>
        <r>
          <rPr>
            <sz val="9"/>
            <color indexed="81"/>
            <rFont val="MS P ゴシック"/>
            <family val="3"/>
            <charset val="128"/>
          </rPr>
          <t>投資CF、財務CFだけに影響</t>
        </r>
      </text>
    </comment>
  </commentList>
</comments>
</file>

<file path=xl/sharedStrings.xml><?xml version="1.0" encoding="utf-8"?>
<sst xmlns="http://schemas.openxmlformats.org/spreadsheetml/2006/main" count="375" uniqueCount="233">
  <si>
    <t>・・①</t>
    <phoneticPr fontId="3"/>
  </si>
  <si>
    <t>・・②</t>
    <phoneticPr fontId="3"/>
  </si>
  <si>
    <t>スッキリわかる 1級エクセル C/F計算書</t>
    <rPh sb="9" eb="10">
      <t>キュウ</t>
    </rPh>
    <rPh sb="18" eb="21">
      <t>ケイサンショ</t>
    </rPh>
    <phoneticPr fontId="3"/>
  </si>
  <si>
    <t>第5章 Case38 営業活動によるキャッシュ・フロー①間接法</t>
    <rPh sb="0" eb="1">
      <t>ダイ</t>
    </rPh>
    <rPh sb="2" eb="3">
      <t>ショウ</t>
    </rPh>
    <rPh sb="11" eb="13">
      <t>エイギョウ</t>
    </rPh>
    <rPh sb="13" eb="15">
      <t>カツドウ</t>
    </rPh>
    <rPh sb="28" eb="30">
      <t>カンセツ</t>
    </rPh>
    <rPh sb="30" eb="31">
      <t>ホウ</t>
    </rPh>
    <phoneticPr fontId="3"/>
  </si>
  <si>
    <t>現金</t>
    <rPh sb="0" eb="2">
      <t>ゲンキン</t>
    </rPh>
    <phoneticPr fontId="3"/>
  </si>
  <si>
    <t>売掛金</t>
    <rPh sb="0" eb="2">
      <t>ウリカケ</t>
    </rPh>
    <rPh sb="2" eb="3">
      <t>キン</t>
    </rPh>
    <phoneticPr fontId="3"/>
  </si>
  <si>
    <t>貸倒引当金</t>
    <rPh sb="0" eb="5">
      <t>カシダオレヒキアテキン</t>
    </rPh>
    <phoneticPr fontId="3"/>
  </si>
  <si>
    <t>商品</t>
    <rPh sb="0" eb="2">
      <t>ショウヒン</t>
    </rPh>
    <phoneticPr fontId="3"/>
  </si>
  <si>
    <t>備品</t>
    <rPh sb="0" eb="2">
      <t>ビヒン</t>
    </rPh>
    <phoneticPr fontId="3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</si>
  <si>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3"/>
  </si>
  <si>
    <t>資産合計</t>
    <rPh sb="0" eb="2">
      <t>シサン</t>
    </rPh>
    <rPh sb="2" eb="4">
      <t>ゴウケイ</t>
    </rPh>
    <phoneticPr fontId="3"/>
  </si>
  <si>
    <t>買掛金</t>
    <rPh sb="0" eb="3">
      <t>カイカケキン</t>
    </rPh>
    <phoneticPr fontId="3"/>
  </si>
  <si>
    <t>資本金</t>
    <rPh sb="0" eb="3">
      <t>シホンキン</t>
    </rPh>
    <phoneticPr fontId="3"/>
  </si>
  <si>
    <t>利益準備金</t>
    <rPh sb="0" eb="2">
      <t>リエキ</t>
    </rPh>
    <rPh sb="2" eb="5">
      <t>ジュンビキン</t>
    </rPh>
    <phoneticPr fontId="3"/>
  </si>
  <si>
    <t>繰越利益剰余金</t>
    <rPh sb="0" eb="2">
      <t>クリコシ</t>
    </rPh>
    <rPh sb="2" eb="4">
      <t>リエキ</t>
    </rPh>
    <rPh sb="4" eb="7">
      <t>ジョウヨキン</t>
    </rPh>
    <phoneticPr fontId="3"/>
  </si>
  <si>
    <t>負債･純資産合計</t>
    <rPh sb="0" eb="2">
      <t>フサイ</t>
    </rPh>
    <rPh sb="3" eb="6">
      <t>ジュンシサン</t>
    </rPh>
    <rPh sb="6" eb="8">
      <t>ゴウケイ</t>
    </rPh>
    <phoneticPr fontId="3"/>
  </si>
  <si>
    <t>前期</t>
    <rPh sb="0" eb="2">
      <t>ゼンキ</t>
    </rPh>
    <phoneticPr fontId="3"/>
  </si>
  <si>
    <t>当期</t>
    <rPh sb="0" eb="2">
      <t>トウキ</t>
    </rPh>
    <phoneticPr fontId="3"/>
  </si>
  <si>
    <t>売上高</t>
    <rPh sb="0" eb="2">
      <t>ウリアゲ</t>
    </rPh>
    <rPh sb="2" eb="3">
      <t>ダカ</t>
    </rPh>
    <phoneticPr fontId="3"/>
  </si>
  <si>
    <t>売上原価</t>
    <rPh sb="0" eb="2">
      <t>ウリアゲ</t>
    </rPh>
    <rPh sb="2" eb="4">
      <t>ゲンカ</t>
    </rPh>
    <phoneticPr fontId="3"/>
  </si>
  <si>
    <t>売上総利益</t>
    <rPh sb="0" eb="2">
      <t>ウリアゲ</t>
    </rPh>
    <rPh sb="2" eb="5">
      <t>ソウリエキ</t>
    </rPh>
    <phoneticPr fontId="3"/>
  </si>
  <si>
    <t>貸倒引当金繰入</t>
    <rPh sb="0" eb="2">
      <t>カシダオレ</t>
    </rPh>
    <rPh sb="2" eb="4">
      <t>ヒキアテ</t>
    </rPh>
    <rPh sb="4" eb="5">
      <t>キン</t>
    </rPh>
    <rPh sb="5" eb="7">
      <t>クリイレ</t>
    </rPh>
    <phoneticPr fontId="3"/>
  </si>
  <si>
    <t>給料</t>
    <rPh sb="0" eb="2">
      <t>キュウリョウ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</si>
  <si>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</si>
  <si>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その他の費用</t>
    <rPh sb="2" eb="3">
      <t>タ</t>
    </rPh>
    <rPh sb="4" eb="6">
      <t>ヒヨウ</t>
    </rPh>
    <phoneticPr fontId="3"/>
  </si>
  <si>
    <t>営業利益</t>
    <rPh sb="0" eb="2">
      <t>エイギョウ</t>
    </rPh>
    <rPh sb="2" eb="4">
      <t>リエキ</t>
    </rPh>
    <phoneticPr fontId="3"/>
  </si>
  <si>
    <t>受取配当金</t>
    <rPh sb="0" eb="2">
      <t>ウケトリ</t>
    </rPh>
    <rPh sb="2" eb="5">
      <t>ハイトウキン</t>
    </rPh>
    <phoneticPr fontId="3"/>
  </si>
  <si>
    <t>税引前当期純利益</t>
    <rPh sb="0" eb="2">
      <t>ゼイビキ</t>
    </rPh>
    <rPh sb="2" eb="3">
      <t>マエ</t>
    </rPh>
    <rPh sb="3" eb="5">
      <t>トウキ</t>
    </rPh>
    <rPh sb="5" eb="8">
      <t>ジュンリエキ</t>
    </rPh>
    <phoneticPr fontId="3"/>
  </si>
  <si>
    <t>法人税等</t>
    <rPh sb="0" eb="3">
      <t>ホウジンゼイ</t>
    </rPh>
    <rPh sb="3" eb="4">
      <t>トウ</t>
    </rPh>
    <phoneticPr fontId="3"/>
  </si>
  <si>
    <t>当期純利益</t>
    <rPh sb="0" eb="2">
      <t>トウキ</t>
    </rPh>
    <rPh sb="2" eb="5">
      <t>ジュンリエキ</t>
    </rPh>
    <phoneticPr fontId="3"/>
  </si>
  <si>
    <t>キャッシュ・フロー計算書</t>
    <rPh sb="9" eb="12">
      <t>ケイサンショ</t>
    </rPh>
    <phoneticPr fontId="3"/>
  </si>
  <si>
    <t>営業活動によるキャッシュ・フロー</t>
    <rPh sb="0" eb="2">
      <t>エイギョウ</t>
    </rPh>
    <rPh sb="2" eb="4">
      <t>カツドウ</t>
    </rPh>
    <phoneticPr fontId="3"/>
  </si>
  <si>
    <t xml:space="preserve">  税引前当期純利益</t>
    <rPh sb="2" eb="4">
      <t>ゼイビキ</t>
    </rPh>
    <rPh sb="4" eb="5">
      <t>マエ</t>
    </rPh>
    <rPh sb="5" eb="7">
      <t>トウキ</t>
    </rPh>
    <rPh sb="7" eb="10">
      <t>ジュンリエキ</t>
    </rPh>
    <phoneticPr fontId="3"/>
  </si>
  <si>
    <t xml:space="preserve">  減価償却費</t>
    <rPh sb="2" eb="4">
      <t>ゲンカ</t>
    </rPh>
    <rPh sb="4" eb="6">
      <t>ショウキャク</t>
    </rPh>
    <rPh sb="6" eb="7">
      <t>ヒ</t>
    </rPh>
    <phoneticPr fontId="3"/>
  </si>
  <si>
    <t xml:space="preserve">  受取配当金</t>
    <rPh sb="2" eb="4">
      <t>ウケトリ</t>
    </rPh>
    <rPh sb="4" eb="7">
      <t>ハイトウキン</t>
    </rPh>
    <phoneticPr fontId="3"/>
  </si>
  <si>
    <t xml:space="preserve">   小計</t>
    <rPh sb="3" eb="5">
      <t>ショウケイ</t>
    </rPh>
    <phoneticPr fontId="3"/>
  </si>
  <si>
    <t xml:space="preserve">  配当金の受取額</t>
    <rPh sb="2" eb="5">
      <t>ハイトウキン</t>
    </rPh>
    <rPh sb="6" eb="8">
      <t>ウケトリ</t>
    </rPh>
    <rPh sb="8" eb="9">
      <t>ガク</t>
    </rPh>
    <phoneticPr fontId="3"/>
  </si>
  <si>
    <t xml:space="preserve">  法人税等の支払額</t>
    <rPh sb="2" eb="5">
      <t>ホウジンゼイ</t>
    </rPh>
    <rPh sb="5" eb="6">
      <t>トウ</t>
    </rPh>
    <rPh sb="7" eb="9">
      <t>シハライ</t>
    </rPh>
    <rPh sb="9" eb="10">
      <t>ガク</t>
    </rPh>
    <phoneticPr fontId="3"/>
  </si>
  <si>
    <t xml:space="preserve">   営業活動によるキャッシュ・フロー</t>
    <rPh sb="3" eb="5">
      <t>エイギョウ</t>
    </rPh>
    <rPh sb="5" eb="7">
      <t>カツドウ</t>
    </rPh>
    <phoneticPr fontId="3"/>
  </si>
  <si>
    <t xml:space="preserve">  貸倒引当金の増減額(△は減少)</t>
    <rPh sb="2" eb="4">
      <t>カシダオレ</t>
    </rPh>
    <rPh sb="4" eb="6">
      <t>ヒキアテ</t>
    </rPh>
    <rPh sb="6" eb="7">
      <t>キン</t>
    </rPh>
    <rPh sb="8" eb="10">
      <t>ゾウゲン</t>
    </rPh>
    <rPh sb="10" eb="11">
      <t>ガク</t>
    </rPh>
    <rPh sb="14" eb="16">
      <t>ゲンショウ</t>
    </rPh>
    <phoneticPr fontId="3"/>
  </si>
  <si>
    <t xml:space="preserve">  仕入債務の増減額(△は減少)</t>
    <rPh sb="2" eb="4">
      <t>シイレ</t>
    </rPh>
    <rPh sb="4" eb="6">
      <t>サイム</t>
    </rPh>
    <rPh sb="7" eb="9">
      <t>ゾウゲン</t>
    </rPh>
    <rPh sb="9" eb="10">
      <t>ガク</t>
    </rPh>
    <phoneticPr fontId="3"/>
  </si>
  <si>
    <t xml:space="preserve">  売上債権の増減額(△は増加)</t>
    <rPh sb="2" eb="4">
      <t>ウリアゲ</t>
    </rPh>
    <rPh sb="4" eb="6">
      <t>サイケン</t>
    </rPh>
    <rPh sb="7" eb="9">
      <t>ゾウゲン</t>
    </rPh>
    <rPh sb="9" eb="10">
      <t>ガク</t>
    </rPh>
    <rPh sb="13" eb="15">
      <t>ゾウカ</t>
    </rPh>
    <phoneticPr fontId="3"/>
  </si>
  <si>
    <t xml:space="preserve">  棚卸資産の増減額(△は増加)</t>
    <rPh sb="2" eb="4">
      <t>タナオロシ</t>
    </rPh>
    <rPh sb="4" eb="6">
      <t>シサン</t>
    </rPh>
    <rPh sb="7" eb="9">
      <t>ゾウゲン</t>
    </rPh>
    <rPh sb="9" eb="10">
      <t>ガク</t>
    </rPh>
    <rPh sb="13" eb="15">
      <t>ゾウカ</t>
    </rPh>
    <phoneticPr fontId="3"/>
  </si>
  <si>
    <t xml:space="preserve">           Case39 営業活動によるキャッシュ・フロー②直接法</t>
    <rPh sb="18" eb="20">
      <t>エイギョウ</t>
    </rPh>
    <rPh sb="20" eb="22">
      <t>カツドウ</t>
    </rPh>
    <rPh sb="35" eb="37">
      <t>チョクセツ</t>
    </rPh>
    <rPh sb="37" eb="38">
      <t>ホウ</t>
    </rPh>
    <phoneticPr fontId="3"/>
  </si>
  <si>
    <t>Case38例題 【間接法】</t>
    <rPh sb="6" eb="8">
      <t>レイダイ</t>
    </rPh>
    <rPh sb="10" eb="12">
      <t>カンセツ</t>
    </rPh>
    <rPh sb="12" eb="13">
      <t>ホウ</t>
    </rPh>
    <phoneticPr fontId="3"/>
  </si>
  <si>
    <t>Case39例題 【直接法】</t>
    <rPh sb="6" eb="8">
      <t>レイダイ</t>
    </rPh>
    <rPh sb="10" eb="12">
      <t>チョクセツ</t>
    </rPh>
    <rPh sb="12" eb="13">
      <t>ホウ</t>
    </rPh>
    <phoneticPr fontId="3"/>
  </si>
  <si>
    <t xml:space="preserve"> 営業収入</t>
    <rPh sb="1" eb="3">
      <t>エイギョウ</t>
    </rPh>
    <rPh sb="3" eb="5">
      <t>シュウニュウ</t>
    </rPh>
    <phoneticPr fontId="3"/>
  </si>
  <si>
    <t xml:space="preserve">  商品の仕入れによる支出</t>
    <rPh sb="2" eb="4">
      <t>ショウヒン</t>
    </rPh>
    <rPh sb="5" eb="7">
      <t>シイ</t>
    </rPh>
    <rPh sb="11" eb="13">
      <t>シシュツ</t>
    </rPh>
    <phoneticPr fontId="3"/>
  </si>
  <si>
    <t xml:space="preserve">  人件費の支出</t>
    <rPh sb="2" eb="5">
      <t>ジンケンヒ</t>
    </rPh>
    <rPh sb="6" eb="8">
      <t>シシュツ</t>
    </rPh>
    <phoneticPr fontId="3"/>
  </si>
  <si>
    <t xml:space="preserve">  その他の営業支出</t>
    <rPh sb="4" eb="5">
      <t>タ</t>
    </rPh>
    <rPh sb="6" eb="8">
      <t>エイギョウ</t>
    </rPh>
    <rPh sb="8" eb="10">
      <t>シシュツ</t>
    </rPh>
    <phoneticPr fontId="3"/>
  </si>
  <si>
    <t xml:space="preserve">    小計</t>
    <rPh sb="4" eb="6">
      <t>ショウケイ</t>
    </rPh>
    <phoneticPr fontId="3"/>
  </si>
  <si>
    <t xml:space="preserve">    営業活動によるキャッシュ・フロー</t>
    <rPh sb="4" eb="6">
      <t>エイギョウ</t>
    </rPh>
    <rPh sb="6" eb="8">
      <t>カツドウ</t>
    </rPh>
    <phoneticPr fontId="3"/>
  </si>
  <si>
    <t>第5章 Case40 投資活動によるキャッシュ・フロー</t>
    <rPh sb="0" eb="1">
      <t>ダイ</t>
    </rPh>
    <rPh sb="2" eb="3">
      <t>ショウ</t>
    </rPh>
    <rPh sb="11" eb="13">
      <t>トウシ</t>
    </rPh>
    <rPh sb="13" eb="15">
      <t>カツドウ</t>
    </rPh>
    <phoneticPr fontId="3"/>
  </si>
  <si>
    <t>有価証券</t>
    <rPh sb="0" eb="2">
      <t>ユウカ</t>
    </rPh>
    <rPh sb="2" eb="4">
      <t>ショウケン</t>
    </rPh>
    <phoneticPr fontId="3"/>
  </si>
  <si>
    <t>貸付金</t>
    <rPh sb="0" eb="2">
      <t>カシツケ</t>
    </rPh>
    <rPh sb="2" eb="3">
      <t>キン</t>
    </rPh>
    <phoneticPr fontId="3"/>
  </si>
  <si>
    <t>建物</t>
    <rPh sb="0" eb="2">
      <t>タテモノ</t>
    </rPh>
    <phoneticPr fontId="3"/>
  </si>
  <si>
    <t>①有価証券の売却</t>
    <rPh sb="1" eb="3">
      <t>ユウカ</t>
    </rPh>
    <rPh sb="3" eb="5">
      <t>ショウケン</t>
    </rPh>
    <rPh sb="6" eb="8">
      <t>バイキャク</t>
    </rPh>
    <phoneticPr fontId="3"/>
  </si>
  <si>
    <t>簿価</t>
    <rPh sb="0" eb="2">
      <t>ボカ</t>
    </rPh>
    <phoneticPr fontId="3"/>
  </si>
  <si>
    <t>現金受取額</t>
    <rPh sb="0" eb="2">
      <t>ゲンキン</t>
    </rPh>
    <rPh sb="2" eb="4">
      <t>ウケトリ</t>
    </rPh>
    <rPh sb="4" eb="5">
      <t>ガク</t>
    </rPh>
    <phoneticPr fontId="3"/>
  </si>
  <si>
    <t>②貸付金の回収額</t>
    <phoneticPr fontId="3"/>
  </si>
  <si>
    <t>③建物の売却</t>
    <rPh sb="1" eb="3">
      <t>タテモノ</t>
    </rPh>
    <rPh sb="4" eb="6">
      <t>バイキャク</t>
    </rPh>
    <phoneticPr fontId="3"/>
  </si>
  <si>
    <t>取得原価</t>
    <rPh sb="0" eb="2">
      <t>シュトク</t>
    </rPh>
    <rPh sb="2" eb="4">
      <t>ゲンカ</t>
    </rPh>
    <phoneticPr fontId="3"/>
  </si>
  <si>
    <t>キャッシュ・フロー</t>
    <phoneticPr fontId="3"/>
  </si>
  <si>
    <t>投資活動によるキャッシュ・フロー</t>
    <rPh sb="0" eb="2">
      <t>トウシ</t>
    </rPh>
    <rPh sb="2" eb="4">
      <t>カツドウ</t>
    </rPh>
    <phoneticPr fontId="3"/>
  </si>
  <si>
    <t xml:space="preserve">  有価証券の取得による支出</t>
    <rPh sb="2" eb="4">
      <t>ユウカ</t>
    </rPh>
    <rPh sb="4" eb="6">
      <t>ショウケン</t>
    </rPh>
    <rPh sb="7" eb="9">
      <t>シュトク</t>
    </rPh>
    <rPh sb="12" eb="14">
      <t>シシュツ</t>
    </rPh>
    <phoneticPr fontId="3"/>
  </si>
  <si>
    <t xml:space="preserve">  有価証券の売却による収入</t>
    <rPh sb="2" eb="4">
      <t>ユウカ</t>
    </rPh>
    <rPh sb="4" eb="6">
      <t>ショウケン</t>
    </rPh>
    <rPh sb="7" eb="9">
      <t>バイキャク</t>
    </rPh>
    <rPh sb="12" eb="14">
      <t>シュウニュウ</t>
    </rPh>
    <phoneticPr fontId="3"/>
  </si>
  <si>
    <t xml:space="preserve">  有形固定資産の売却による収入</t>
    <rPh sb="2" eb="4">
      <t>ユウケイ</t>
    </rPh>
    <rPh sb="4" eb="6">
      <t>コテイ</t>
    </rPh>
    <rPh sb="6" eb="8">
      <t>シサン</t>
    </rPh>
    <rPh sb="9" eb="11">
      <t>バイキャク</t>
    </rPh>
    <rPh sb="14" eb="16">
      <t>シュウニュウ</t>
    </rPh>
    <phoneticPr fontId="3"/>
  </si>
  <si>
    <t xml:space="preserve">  貸付による支出</t>
    <rPh sb="2" eb="4">
      <t>カシツケ</t>
    </rPh>
    <rPh sb="7" eb="9">
      <t>シシュツ</t>
    </rPh>
    <phoneticPr fontId="3"/>
  </si>
  <si>
    <t xml:space="preserve">  貸付金の回収による収入</t>
    <rPh sb="2" eb="4">
      <t>カシツケ</t>
    </rPh>
    <rPh sb="4" eb="5">
      <t>キン</t>
    </rPh>
    <rPh sb="6" eb="8">
      <t>カイシュウ</t>
    </rPh>
    <rPh sb="11" eb="13">
      <t>シュウニュウ</t>
    </rPh>
    <phoneticPr fontId="3"/>
  </si>
  <si>
    <t xml:space="preserve">  投資活動によるキャッシュ・フロー</t>
    <rPh sb="2" eb="4">
      <t>トウシ</t>
    </rPh>
    <rPh sb="4" eb="6">
      <t>カツドウ</t>
    </rPh>
    <phoneticPr fontId="3"/>
  </si>
  <si>
    <t>第5章 Case41 財務活動によるキャッシュ・フロー</t>
    <rPh sb="0" eb="1">
      <t>ダイ</t>
    </rPh>
    <rPh sb="2" eb="3">
      <t>ショウ</t>
    </rPh>
    <rPh sb="11" eb="13">
      <t>ザイム</t>
    </rPh>
    <rPh sb="13" eb="15">
      <t>カツドウ</t>
    </rPh>
    <phoneticPr fontId="3"/>
  </si>
  <si>
    <t>短期借入金</t>
    <rPh sb="0" eb="2">
      <t>タンキ</t>
    </rPh>
    <rPh sb="2" eb="4">
      <t>カリイレ</t>
    </rPh>
    <rPh sb="4" eb="5">
      <t>キン</t>
    </rPh>
    <phoneticPr fontId="3"/>
  </si>
  <si>
    <t>①短期借入金の当期返済額</t>
    <rPh sb="1" eb="3">
      <t>タンキ</t>
    </rPh>
    <rPh sb="3" eb="5">
      <t>カリイレ</t>
    </rPh>
    <rPh sb="5" eb="6">
      <t>キン</t>
    </rPh>
    <rPh sb="7" eb="9">
      <t>トウキ</t>
    </rPh>
    <rPh sb="9" eb="11">
      <t>ヘンサイ</t>
    </rPh>
    <rPh sb="11" eb="12">
      <t>ガク</t>
    </rPh>
    <phoneticPr fontId="3"/>
  </si>
  <si>
    <t>②当期の増資＋振込額</t>
    <rPh sb="1" eb="3">
      <t>トウキ</t>
    </rPh>
    <rPh sb="4" eb="6">
      <t>ゾウシ</t>
    </rPh>
    <rPh sb="7" eb="9">
      <t>フリコミ</t>
    </rPh>
    <rPh sb="9" eb="10">
      <t>ガク</t>
    </rPh>
    <phoneticPr fontId="3"/>
  </si>
  <si>
    <t>③配当金の支払い</t>
    <rPh sb="1" eb="4">
      <t>ハイトウキン</t>
    </rPh>
    <rPh sb="5" eb="7">
      <t>シハラ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</si>
  <si>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</si>
  <si>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 xml:space="preserve">  短期借入れによる収入</t>
    <rPh sb="2" eb="4">
      <t>タンキ</t>
    </rPh>
    <rPh sb="4" eb="6">
      <t>カリイレ</t>
    </rPh>
    <rPh sb="10" eb="12">
      <t>シュウニュウ</t>
    </rPh>
    <phoneticPr fontId="3"/>
  </si>
  <si>
    <t xml:space="preserve">  短期借入金の返済による支出</t>
    <rPh sb="2" eb="4">
      <t>タンキ</t>
    </rPh>
    <rPh sb="4" eb="6">
      <t>カリイレ</t>
    </rPh>
    <rPh sb="6" eb="7">
      <t>キン</t>
    </rPh>
    <rPh sb="8" eb="10">
      <t>ヘンサイ</t>
    </rPh>
    <rPh sb="13" eb="15">
      <t>シシュツ</t>
    </rPh>
    <phoneticPr fontId="3"/>
  </si>
  <si>
    <t xml:space="preserve">  株式の発行による収入</t>
    <rPh sb="2" eb="4">
      <t>カブシキ</t>
    </rPh>
    <rPh sb="5" eb="7">
      <t>ハッコウ</t>
    </rPh>
    <rPh sb="10" eb="12">
      <t>シュウニュウ</t>
    </rPh>
    <phoneticPr fontId="3"/>
  </si>
  <si>
    <t xml:space="preserve">  配当金の支払額</t>
    <rPh sb="2" eb="5">
      <t>ハイトウキン</t>
    </rPh>
    <rPh sb="6" eb="8">
      <t>シハラ</t>
    </rPh>
    <rPh sb="8" eb="9">
      <t>ガク</t>
    </rPh>
    <phoneticPr fontId="3"/>
  </si>
  <si>
    <t xml:space="preserve">  財務活動によるキャッシュ・フロー</t>
    <rPh sb="2" eb="4">
      <t>ザイム</t>
    </rPh>
    <rPh sb="4" eb="6">
      <t>カツドウ</t>
    </rPh>
    <phoneticPr fontId="3"/>
  </si>
  <si>
    <t>資料1 財務諸表</t>
    <rPh sb="0" eb="2">
      <t>シリョウ</t>
    </rPh>
    <rPh sb="4" eb="6">
      <t>ザイム</t>
    </rPh>
    <rPh sb="6" eb="8">
      <t>ショヒョウ</t>
    </rPh>
    <phoneticPr fontId="3"/>
  </si>
  <si>
    <t>貸借対照表</t>
    <rPh sb="0" eb="5">
      <t>タイシャクタイショウヒョウ</t>
    </rPh>
    <phoneticPr fontId="3"/>
  </si>
  <si>
    <t>借方</t>
    <rPh sb="0" eb="2">
      <t>カリカタ</t>
    </rPh>
    <phoneticPr fontId="3"/>
  </si>
  <si>
    <t>現金預金</t>
    <rPh sb="0" eb="2">
      <t>ゲンキン</t>
    </rPh>
    <rPh sb="2" eb="4">
      <t>ヨキン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</si>
  <si>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</si>
  <si>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前払営業費</t>
    <rPh sb="0" eb="2">
      <t>マエバラ</t>
    </rPh>
    <rPh sb="2" eb="5">
      <t>エイギョウヒ</t>
    </rPh>
    <phoneticPr fontId="3"/>
  </si>
  <si>
    <t>有形固定資産</t>
    <rPh sb="0" eb="2">
      <t>ユウケイ</t>
    </rPh>
    <rPh sb="2" eb="4">
      <t>コテイ</t>
    </rPh>
    <rPh sb="4" eb="6">
      <t>シサン</t>
    </rPh>
    <phoneticPr fontId="3"/>
  </si>
  <si>
    <t>前期末</t>
    <rPh sb="0" eb="3">
      <t>ゼンキマツ</t>
    </rPh>
    <phoneticPr fontId="3"/>
  </si>
  <si>
    <t>当期末</t>
    <rPh sb="0" eb="1">
      <t>トウ</t>
    </rPh>
    <rPh sb="1" eb="3">
      <t>キマツ</t>
    </rPh>
    <phoneticPr fontId="3"/>
  </si>
  <si>
    <t>貸方</t>
    <rPh sb="0" eb="2">
      <t>カシカタ</t>
    </rPh>
    <phoneticPr fontId="3"/>
  </si>
  <si>
    <t>借入金</t>
    <rPh sb="0" eb="2">
      <t>カリイレ</t>
    </rPh>
    <rPh sb="2" eb="3">
      <t>キン</t>
    </rPh>
    <phoneticPr fontId="3"/>
  </si>
  <si>
    <t>未払法人税等</t>
    <rPh sb="0" eb="2">
      <t>ミハラ</t>
    </rPh>
    <rPh sb="2" eb="5">
      <t>ホウジンゼイ</t>
    </rPh>
    <rPh sb="5" eb="6">
      <t>トウ</t>
    </rPh>
    <phoneticPr fontId="3"/>
  </si>
  <si>
    <t>利益準備金</t>
    <rPh sb="0" eb="2">
      <t>リエキ</t>
    </rPh>
    <rPh sb="2" eb="4">
      <t>ジュンビ</t>
    </rPh>
    <rPh sb="4" eb="5">
      <t>キン</t>
    </rPh>
    <phoneticPr fontId="3"/>
  </si>
  <si>
    <t>損益計算書</t>
    <rPh sb="0" eb="2">
      <t>ソンエキ</t>
    </rPh>
    <rPh sb="2" eb="5">
      <t>ケイサンショ</t>
    </rPh>
    <phoneticPr fontId="3"/>
  </si>
  <si>
    <t>給料賞与</t>
    <rPh sb="0" eb="2">
      <t>キュウリョウ</t>
    </rPh>
    <rPh sb="2" eb="4">
      <t>ショウヨ</t>
    </rPh>
    <phoneticPr fontId="3"/>
  </si>
  <si>
    <t>その他の営業費</t>
    <rPh sb="2" eb="3">
      <t>タ</t>
    </rPh>
    <rPh sb="4" eb="7">
      <t>エイギョウヒ</t>
    </rPh>
    <phoneticPr fontId="3"/>
  </si>
  <si>
    <t>受取利息･配当金</t>
    <rPh sb="0" eb="2">
      <t>ウケトリ</t>
    </rPh>
    <rPh sb="2" eb="4">
      <t>リソク</t>
    </rPh>
    <rPh sb="5" eb="8">
      <t>ハイトウキン</t>
    </rPh>
    <phoneticPr fontId="3"/>
  </si>
  <si>
    <t>有価証券売却益</t>
    <rPh sb="0" eb="2">
      <t>ユウカ</t>
    </rPh>
    <rPh sb="2" eb="4">
      <t>ショウケン</t>
    </rPh>
    <rPh sb="4" eb="6">
      <t>バイキャク</t>
    </rPh>
    <rPh sb="6" eb="7">
      <t>エキ</t>
    </rPh>
    <phoneticPr fontId="3"/>
  </si>
  <si>
    <t>支払利息</t>
    <rPh sb="0" eb="2">
      <t>シハラ</t>
    </rPh>
    <rPh sb="2" eb="4">
      <t>リソク</t>
    </rPh>
    <phoneticPr fontId="3"/>
  </si>
  <si>
    <t>経常利益</t>
    <rPh sb="0" eb="2">
      <t>ケイツネ</t>
    </rPh>
    <rPh sb="2" eb="4">
      <t>リエキ</t>
    </rPh>
    <phoneticPr fontId="3"/>
  </si>
  <si>
    <t>固定資産売却損</t>
    <rPh sb="0" eb="2">
      <t>コテイ</t>
    </rPh>
    <rPh sb="2" eb="4">
      <t>シサン</t>
    </rPh>
    <rPh sb="4" eb="7">
      <t>バイキャクソン</t>
    </rPh>
    <phoneticPr fontId="3"/>
  </si>
  <si>
    <t>売上債権の増減額(△は増加)</t>
    <rPh sb="0" eb="2">
      <t>ウリアゲ</t>
    </rPh>
    <rPh sb="2" eb="4">
      <t>サイケン</t>
    </rPh>
    <rPh sb="5" eb="7">
      <t>ゾウゲン</t>
    </rPh>
    <rPh sb="7" eb="8">
      <t>ガク</t>
    </rPh>
    <rPh sb="11" eb="13">
      <t>ゾウカ</t>
    </rPh>
    <phoneticPr fontId="3"/>
  </si>
  <si>
    <t>棚卸資産の増減額(△は増加)</t>
    <rPh sb="0" eb="2">
      <t>タナオロシ</t>
    </rPh>
    <rPh sb="2" eb="4">
      <t>シサン</t>
    </rPh>
    <rPh sb="5" eb="7">
      <t>ゾウゲン</t>
    </rPh>
    <rPh sb="7" eb="8">
      <t>ガク</t>
    </rPh>
    <rPh sb="11" eb="13">
      <t>ゾウカ</t>
    </rPh>
    <phoneticPr fontId="3"/>
  </si>
  <si>
    <t>仕入債務の増減額(△は減少)</t>
    <rPh sb="0" eb="2">
      <t>シイレ</t>
    </rPh>
    <rPh sb="2" eb="4">
      <t>サイム</t>
    </rPh>
    <rPh sb="5" eb="7">
      <t>ゾウゲン</t>
    </rPh>
    <rPh sb="7" eb="8">
      <t>ガク</t>
    </rPh>
    <phoneticPr fontId="3"/>
  </si>
  <si>
    <t>前払費用の増減額(△は増加)</t>
    <rPh sb="0" eb="2">
      <t>マエバラ</t>
    </rPh>
    <rPh sb="2" eb="4">
      <t>ヒヨウ</t>
    </rPh>
    <rPh sb="5" eb="7">
      <t>ゾウゲン</t>
    </rPh>
    <rPh sb="7" eb="8">
      <t>ガク</t>
    </rPh>
    <rPh sb="11" eb="13">
      <t>ゾウカ</t>
    </rPh>
    <phoneticPr fontId="3"/>
  </si>
  <si>
    <t xml:space="preserve">  小計</t>
    <rPh sb="2" eb="4">
      <t>ショウケイ</t>
    </rPh>
    <phoneticPr fontId="3"/>
  </si>
  <si>
    <t>利息及び配当金の受取額</t>
    <rPh sb="0" eb="2">
      <t>リソク</t>
    </rPh>
    <rPh sb="2" eb="3">
      <t>オヨ</t>
    </rPh>
    <rPh sb="4" eb="7">
      <t>ハイトウキン</t>
    </rPh>
    <rPh sb="8" eb="10">
      <t>ウケトリ</t>
    </rPh>
    <rPh sb="10" eb="11">
      <t>ガク</t>
    </rPh>
    <phoneticPr fontId="3"/>
  </si>
  <si>
    <t>利息の支払額</t>
    <rPh sb="0" eb="2">
      <t>リソク</t>
    </rPh>
    <rPh sb="3" eb="5">
      <t>シハラ</t>
    </rPh>
    <rPh sb="5" eb="6">
      <t>ガク</t>
    </rPh>
    <phoneticPr fontId="3"/>
  </si>
  <si>
    <t>法人税等の支払額</t>
    <rPh sb="0" eb="3">
      <t>ホウジンゼイ</t>
    </rPh>
    <rPh sb="3" eb="4">
      <t>トウ</t>
    </rPh>
    <rPh sb="5" eb="7">
      <t>シハライ</t>
    </rPh>
    <rPh sb="7" eb="8">
      <t>ガク</t>
    </rPh>
    <phoneticPr fontId="3"/>
  </si>
  <si>
    <t>有価証券の取得による支出</t>
    <rPh sb="0" eb="2">
      <t>ユウカ</t>
    </rPh>
    <rPh sb="2" eb="4">
      <t>ショウケン</t>
    </rPh>
    <rPh sb="5" eb="7">
      <t>シュトク</t>
    </rPh>
    <rPh sb="10" eb="12">
      <t>シシュツ</t>
    </rPh>
    <phoneticPr fontId="3"/>
  </si>
  <si>
    <t>有価証券の売却による収入</t>
    <rPh sb="0" eb="2">
      <t>ユウカ</t>
    </rPh>
    <rPh sb="2" eb="4">
      <t>ショウケン</t>
    </rPh>
    <rPh sb="5" eb="7">
      <t>バイキャク</t>
    </rPh>
    <rPh sb="10" eb="12">
      <t>シュウニュウ</t>
    </rPh>
    <phoneticPr fontId="3"/>
  </si>
  <si>
    <t>有形固定資産の取得による支出</t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3"/>
  </si>
  <si>
    <t>有形固定資産の売却による収入</t>
    <rPh sb="0" eb="2">
      <t>ユウケイ</t>
    </rPh>
    <rPh sb="2" eb="4">
      <t>コテイ</t>
    </rPh>
    <rPh sb="4" eb="6">
      <t>シサン</t>
    </rPh>
    <rPh sb="7" eb="9">
      <t>バイキャク</t>
    </rPh>
    <rPh sb="12" eb="14">
      <t>シュウニュウ</t>
    </rPh>
    <phoneticPr fontId="3"/>
  </si>
  <si>
    <t>貸付けによる支出</t>
    <rPh sb="0" eb="2">
      <t>カシツケ</t>
    </rPh>
    <rPh sb="6" eb="8">
      <t>シシュツ</t>
    </rPh>
    <phoneticPr fontId="3"/>
  </si>
  <si>
    <t>貸付金の回収による収入</t>
    <rPh sb="0" eb="2">
      <t>カシツケ</t>
    </rPh>
    <rPh sb="2" eb="3">
      <t>キン</t>
    </rPh>
    <rPh sb="4" eb="6">
      <t>カイシュウ</t>
    </rPh>
    <rPh sb="9" eb="11">
      <t>シュウニュウ</t>
    </rPh>
    <phoneticPr fontId="3"/>
  </si>
  <si>
    <t>借入による収入</t>
    <rPh sb="0" eb="2">
      <t>カリイレ</t>
    </rPh>
    <rPh sb="5" eb="7">
      <t>シュウニュウ</t>
    </rPh>
    <phoneticPr fontId="3"/>
  </si>
  <si>
    <t>借入金の返済による支出</t>
    <rPh sb="0" eb="2">
      <t>カリイレ</t>
    </rPh>
    <rPh sb="2" eb="3">
      <t>キン</t>
    </rPh>
    <rPh sb="4" eb="6">
      <t>ヘンサイ</t>
    </rPh>
    <rPh sb="9" eb="11">
      <t>シシュツ</t>
    </rPh>
    <phoneticPr fontId="3"/>
  </si>
  <si>
    <t>株式の発行による収入</t>
    <rPh sb="0" eb="2">
      <t>カブシキ</t>
    </rPh>
    <rPh sb="3" eb="5">
      <t>ハッコウ</t>
    </rPh>
    <rPh sb="8" eb="10">
      <t>シュウニュウ</t>
    </rPh>
    <phoneticPr fontId="3"/>
  </si>
  <si>
    <t>配当金の支払額</t>
    <rPh sb="0" eb="3">
      <t>ハイトウキン</t>
    </rPh>
    <rPh sb="4" eb="6">
      <t>シハライ</t>
    </rPh>
    <rPh sb="6" eb="7">
      <t>ガク</t>
    </rPh>
    <phoneticPr fontId="3"/>
  </si>
  <si>
    <t>現金及び現金同等物の増減額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ゾウゲン</t>
    </rPh>
    <rPh sb="12" eb="13">
      <t>ガク</t>
    </rPh>
    <phoneticPr fontId="3"/>
  </si>
  <si>
    <t>現金及び現金同等物の期首残高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3"/>
  </si>
  <si>
    <t>現金及び現金同等物の期末残高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3"/>
  </si>
  <si>
    <t xml:space="preserve">  営業収入</t>
    <rPh sb="2" eb="4">
      <t>エイギョウ</t>
    </rPh>
    <rPh sb="4" eb="6">
      <t>シュウニュウ</t>
    </rPh>
    <phoneticPr fontId="3"/>
  </si>
  <si>
    <t xml:space="preserve">  利息及び配当金の受取額</t>
    <rPh sb="2" eb="4">
      <t>リソク</t>
    </rPh>
    <rPh sb="4" eb="5">
      <t>オヨ</t>
    </rPh>
    <rPh sb="6" eb="9">
      <t>ハイトウキン</t>
    </rPh>
    <rPh sb="10" eb="12">
      <t>ウケトリ</t>
    </rPh>
    <rPh sb="12" eb="13">
      <t>ガク</t>
    </rPh>
    <phoneticPr fontId="3"/>
  </si>
  <si>
    <t xml:space="preserve">  利息の支払額</t>
    <rPh sb="2" eb="4">
      <t>リソク</t>
    </rPh>
    <rPh sb="5" eb="7">
      <t>シハラ</t>
    </rPh>
    <rPh sb="7" eb="8">
      <t>ガク</t>
    </rPh>
    <phoneticPr fontId="3"/>
  </si>
  <si>
    <t xml:space="preserve">  営業活動によるキャッシュ・フロー</t>
    <rPh sb="2" eb="4">
      <t>エイギョウ</t>
    </rPh>
    <rPh sb="4" eb="6">
      <t>カツドウ</t>
    </rPh>
    <phoneticPr fontId="3"/>
  </si>
  <si>
    <t>支払利息</t>
    <rPh sb="0" eb="2">
      <t>シハライ</t>
    </rPh>
    <rPh sb="2" eb="4">
      <t>リソク</t>
    </rPh>
    <phoneticPr fontId="3"/>
  </si>
  <si>
    <t>固定資産売却損益(△は益)</t>
    <rPh sb="0" eb="2">
      <t>コテイ</t>
    </rPh>
    <rPh sb="2" eb="4">
      <t>シサン</t>
    </rPh>
    <rPh sb="4" eb="6">
      <t>バイキャク</t>
    </rPh>
    <rPh sb="6" eb="8">
      <t>ソンエキ</t>
    </rPh>
    <rPh sb="11" eb="12">
      <t>エキ</t>
    </rPh>
    <phoneticPr fontId="3"/>
  </si>
  <si>
    <t>有価証券売却損益(△は益)</t>
    <rPh sb="0" eb="2">
      <t>ユウカ</t>
    </rPh>
    <rPh sb="2" eb="4">
      <t>ショウケン</t>
    </rPh>
    <rPh sb="4" eb="6">
      <t>バイキャク</t>
    </rPh>
    <rPh sb="6" eb="8">
      <t>ソンエキ</t>
    </rPh>
    <phoneticPr fontId="3"/>
  </si>
  <si>
    <t>貸倒引当金の増減額(△は減少)</t>
    <rPh sb="0" eb="2">
      <t>カシダオレ</t>
    </rPh>
    <rPh sb="2" eb="4">
      <t>ヒキアテ</t>
    </rPh>
    <rPh sb="4" eb="5">
      <t>キン</t>
    </rPh>
    <rPh sb="6" eb="8">
      <t>ゾウゲン</t>
    </rPh>
    <rPh sb="8" eb="9">
      <t>ガク</t>
    </rPh>
    <rPh sb="12" eb="14">
      <t>ゲンショウ</t>
    </rPh>
    <phoneticPr fontId="3"/>
  </si>
  <si>
    <t>その他の資料</t>
    <rPh sb="2" eb="3">
      <t>タ</t>
    </rPh>
    <rPh sb="4" eb="6">
      <t>シリョウ</t>
    </rPh>
    <phoneticPr fontId="3"/>
  </si>
  <si>
    <t>売却収入</t>
    <rPh sb="0" eb="2">
      <t>バイキャク</t>
    </rPh>
    <rPh sb="2" eb="4">
      <t>シュウニュウ</t>
    </rPh>
    <phoneticPr fontId="3"/>
  </si>
  <si>
    <t>②有価証券の売却</t>
    <rPh sb="1" eb="3">
      <t>ユウカ</t>
    </rPh>
    <rPh sb="3" eb="5">
      <t>ショウケン</t>
    </rPh>
    <rPh sb="6" eb="8">
      <t>バイキャク</t>
    </rPh>
    <phoneticPr fontId="3"/>
  </si>
  <si>
    <t>③有形固定資産の売却</t>
    <rPh sb="1" eb="3">
      <t>ユウケイ</t>
    </rPh>
    <rPh sb="3" eb="5">
      <t>コテイ</t>
    </rPh>
    <rPh sb="5" eb="7">
      <t>シサン</t>
    </rPh>
    <rPh sb="8" eb="10">
      <t>バイキャク</t>
    </rPh>
    <phoneticPr fontId="3"/>
  </si>
  <si>
    <t>④貸付金の当期回収額</t>
    <rPh sb="1" eb="3">
      <t>カシツケ</t>
    </rPh>
    <rPh sb="3" eb="4">
      <t>キン</t>
    </rPh>
    <rPh sb="5" eb="7">
      <t>トウキ</t>
    </rPh>
    <rPh sb="7" eb="9">
      <t>カイシュウ</t>
    </rPh>
    <rPh sb="9" eb="10">
      <t>ガク</t>
    </rPh>
    <phoneticPr fontId="3"/>
  </si>
  <si>
    <t>⑤借入金の当期返済額</t>
    <rPh sb="1" eb="3">
      <t>カリイレ</t>
    </rPh>
    <rPh sb="3" eb="4">
      <t>キン</t>
    </rPh>
    <rPh sb="5" eb="7">
      <t>トウキ</t>
    </rPh>
    <rPh sb="7" eb="9">
      <t>ヘンサイ</t>
    </rPh>
    <rPh sb="9" eb="10">
      <t>ガク</t>
    </rPh>
    <phoneticPr fontId="3"/>
  </si>
  <si>
    <t>⑥当期の増資</t>
    <rPh sb="1" eb="3">
      <t>トウキ</t>
    </rPh>
    <rPh sb="4" eb="6">
      <t>ゾウシ</t>
    </rPh>
    <phoneticPr fontId="3"/>
  </si>
  <si>
    <t>⑦株主資本等変動計算書</t>
    <rPh sb="1" eb="3">
      <t>カブヌシ</t>
    </rPh>
    <rPh sb="3" eb="5">
      <t>シホン</t>
    </rPh>
    <rPh sb="5" eb="6">
      <t>トウ</t>
    </rPh>
    <rPh sb="6" eb="8">
      <t>ヘンドウ</t>
    </rPh>
    <rPh sb="8" eb="11">
      <t>ケイサンショ</t>
    </rPh>
    <phoneticPr fontId="3"/>
  </si>
  <si>
    <t>配当金の支払</t>
    <rPh sb="0" eb="3">
      <t>ハイトウキン</t>
    </rPh>
    <rPh sb="4" eb="6">
      <t>シハライ</t>
    </rPh>
    <phoneticPr fontId="3"/>
  </si>
  <si>
    <t>利益準備金の積立</t>
    <rPh sb="0" eb="2">
      <t>リエキ</t>
    </rPh>
    <rPh sb="2" eb="5">
      <t>ジュンビキン</t>
    </rPh>
    <rPh sb="6" eb="8">
      <t>ツミタテ</t>
    </rPh>
    <phoneticPr fontId="3"/>
  </si>
  <si>
    <t>・・③</t>
    <phoneticPr fontId="3"/>
  </si>
  <si>
    <t>・・①＋②＋③</t>
    <phoneticPr fontId="3"/>
  </si>
  <si>
    <t>営業収入</t>
    <rPh sb="0" eb="2">
      <t>エイギョウ</t>
    </rPh>
    <rPh sb="2" eb="4">
      <t>シュウニュウ</t>
    </rPh>
    <phoneticPr fontId="3"/>
  </si>
  <si>
    <t>商品の仕入れによる支出</t>
    <rPh sb="0" eb="2">
      <t>ショウヒン</t>
    </rPh>
    <rPh sb="3" eb="5">
      <t>シイ</t>
    </rPh>
    <rPh sb="9" eb="11">
      <t>シシュツ</t>
    </rPh>
    <phoneticPr fontId="3"/>
  </si>
  <si>
    <t>人件費の支出</t>
    <rPh sb="0" eb="3">
      <t>ジンケンヒ</t>
    </rPh>
    <rPh sb="4" eb="6">
      <t>シシュツ</t>
    </rPh>
    <phoneticPr fontId="3"/>
  </si>
  <si>
    <t>その他の営業支出</t>
    <rPh sb="2" eb="3">
      <t>タ</t>
    </rPh>
    <rPh sb="4" eb="6">
      <t>エイギョウ</t>
    </rPh>
    <rPh sb="6" eb="8">
      <t>シシュツ</t>
    </rPh>
    <phoneticPr fontId="3"/>
  </si>
  <si>
    <t>小計</t>
    <rPh sb="0" eb="2">
      <t>ショウケイ</t>
    </rPh>
    <phoneticPr fontId="3"/>
  </si>
  <si>
    <t>受取手形</t>
    <rPh sb="0" eb="2">
      <t>ウケトリ</t>
    </rPh>
    <rPh sb="2" eb="4">
      <t>テガタ</t>
    </rPh>
    <phoneticPr fontId="3"/>
  </si>
  <si>
    <t>未収利息</t>
    <rPh sb="0" eb="2">
      <t>ミシュウ</t>
    </rPh>
    <rPh sb="2" eb="4">
      <t>リソク</t>
    </rPh>
    <phoneticPr fontId="3"/>
  </si>
  <si>
    <t>長期貸付金</t>
    <rPh sb="0" eb="2">
      <t>チョウキ</t>
    </rPh>
    <rPh sb="2" eb="4">
      <t>カシツケ</t>
    </rPh>
    <rPh sb="4" eb="5">
      <t>キン</t>
    </rPh>
    <phoneticPr fontId="3"/>
  </si>
  <si>
    <t>支払手形</t>
    <rPh sb="0" eb="2">
      <t>シハライ</t>
    </rPh>
    <rPh sb="2" eb="4">
      <t>テガタ</t>
    </rPh>
    <phoneticPr fontId="3"/>
  </si>
  <si>
    <t>未払利息</t>
    <rPh sb="0" eb="2">
      <t>ミバライ</t>
    </rPh>
    <rPh sb="2" eb="4">
      <t>リソク</t>
    </rPh>
    <phoneticPr fontId="3"/>
  </si>
  <si>
    <t>未払給料</t>
    <rPh sb="0" eb="2">
      <t>ミハラ</t>
    </rPh>
    <rPh sb="2" eb="4">
      <t>キュウリョウ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</si>
  <si>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</si>
  <si>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別途積立金</t>
    <rPh sb="0" eb="2">
      <t>ベット</t>
    </rPh>
    <rPh sb="2" eb="4">
      <t>ツミタテ</t>
    </rPh>
    <rPh sb="4" eb="5">
      <t>キン</t>
    </rPh>
    <phoneticPr fontId="3"/>
  </si>
  <si>
    <t>費用</t>
    <rPh sb="0" eb="2">
      <t>ヒヨウ</t>
    </rPh>
    <phoneticPr fontId="3"/>
  </si>
  <si>
    <t>収益</t>
    <rPh sb="0" eb="2">
      <t>シュウエキ</t>
    </rPh>
    <phoneticPr fontId="3"/>
  </si>
  <si>
    <t>給料･賞与手当</t>
    <rPh sb="0" eb="2">
      <t>キュウリョウ</t>
    </rPh>
    <rPh sb="3" eb="5">
      <t>ショウヨ</t>
    </rPh>
    <rPh sb="5" eb="7">
      <t>テアテ</t>
    </rPh>
    <phoneticPr fontId="3"/>
  </si>
  <si>
    <t>貸倒損失</t>
    <rPh sb="0" eb="2">
      <t>カシダオレ</t>
    </rPh>
    <rPh sb="2" eb="4">
      <t>ソンシツ</t>
    </rPh>
    <phoneticPr fontId="3"/>
  </si>
  <si>
    <t>棚卸減耗費</t>
    <rPh sb="0" eb="2">
      <t>タナオロシ</t>
    </rPh>
    <rPh sb="2" eb="4">
      <t>ゲンモウ</t>
    </rPh>
    <rPh sb="4" eb="5">
      <t>ヒ</t>
    </rPh>
    <phoneticPr fontId="3"/>
  </si>
  <si>
    <t>有価証券評価損</t>
    <rPh sb="0" eb="2">
      <t>ユウカ</t>
    </rPh>
    <rPh sb="2" eb="4">
      <t>ショウケン</t>
    </rPh>
    <rPh sb="4" eb="6">
      <t>ヒョウカ</t>
    </rPh>
    <rPh sb="6" eb="7">
      <t>ソン</t>
    </rPh>
    <phoneticPr fontId="3"/>
  </si>
  <si>
    <t>為替差損</t>
    <rPh sb="0" eb="2">
      <t>カワセ</t>
    </rPh>
    <rPh sb="2" eb="4">
      <t>サソン</t>
    </rPh>
    <phoneticPr fontId="3"/>
  </si>
  <si>
    <t>有価証券売却益</t>
    <rPh sb="0" eb="2">
      <t>ユウカ</t>
    </rPh>
    <rPh sb="2" eb="4">
      <t>ショウケン</t>
    </rPh>
    <rPh sb="4" eb="7">
      <t>バイキャクエキ</t>
    </rPh>
    <phoneticPr fontId="3"/>
  </si>
  <si>
    <t>有価証券評価損益(△は益)</t>
    <rPh sb="0" eb="2">
      <t>ユウカ</t>
    </rPh>
    <rPh sb="2" eb="4">
      <t>ショウケン</t>
    </rPh>
    <rPh sb="4" eb="6">
      <t>ヒョウカ</t>
    </rPh>
    <rPh sb="6" eb="8">
      <t>ソンエキ</t>
    </rPh>
    <rPh sb="11" eb="12">
      <t>エキ</t>
    </rPh>
    <phoneticPr fontId="3"/>
  </si>
  <si>
    <t>為替差損益(△は益)</t>
    <rPh sb="0" eb="2">
      <t>カワセ</t>
    </rPh>
    <rPh sb="2" eb="3">
      <t>サ</t>
    </rPh>
    <rPh sb="3" eb="5">
      <t>ソンエキ</t>
    </rPh>
    <rPh sb="8" eb="9">
      <t>エキ</t>
    </rPh>
    <phoneticPr fontId="3"/>
  </si>
  <si>
    <t>未払費用の増減額(△は減少)</t>
    <rPh sb="0" eb="2">
      <t>ミハライ</t>
    </rPh>
    <rPh sb="2" eb="4">
      <t>ヒヨウ</t>
    </rPh>
    <rPh sb="5" eb="7">
      <t>ゾウゲン</t>
    </rPh>
    <rPh sb="7" eb="8">
      <t>ガク</t>
    </rPh>
    <phoneticPr fontId="3"/>
  </si>
  <si>
    <t>①貸倒額</t>
    <rPh sb="1" eb="3">
      <t>カシダオレ</t>
    </rPh>
    <rPh sb="3" eb="4">
      <t>ガク</t>
    </rPh>
    <phoneticPr fontId="3"/>
  </si>
  <si>
    <t>前期発生分</t>
    <rPh sb="0" eb="2">
      <t>ゼンキ</t>
    </rPh>
    <rPh sb="2" eb="4">
      <t>ハッセイ</t>
    </rPh>
    <rPh sb="4" eb="5">
      <t>ブン</t>
    </rPh>
    <phoneticPr fontId="3"/>
  </si>
  <si>
    <t>当期発生分</t>
    <rPh sb="0" eb="2">
      <t>トウキ</t>
    </rPh>
    <rPh sb="2" eb="4">
      <t>ハッセイ</t>
    </rPh>
    <rPh sb="4" eb="5">
      <t>ブン</t>
    </rPh>
    <phoneticPr fontId="3"/>
  </si>
  <si>
    <t>④長期貸付金の回収</t>
    <rPh sb="1" eb="3">
      <t>チョウキ</t>
    </rPh>
    <rPh sb="3" eb="5">
      <t>カシツケ</t>
    </rPh>
    <rPh sb="5" eb="6">
      <t>キン</t>
    </rPh>
    <rPh sb="7" eb="9">
      <t>カイシュウ</t>
    </rPh>
    <phoneticPr fontId="3"/>
  </si>
  <si>
    <t>⑤長期借入金の返済</t>
    <rPh sb="1" eb="3">
      <t>チョウキ</t>
    </rPh>
    <rPh sb="3" eb="5">
      <t>カリイレ</t>
    </rPh>
    <rPh sb="5" eb="6">
      <t>キン</t>
    </rPh>
    <rPh sb="7" eb="9">
      <t>ヘンサイ</t>
    </rPh>
    <phoneticPr fontId="3"/>
  </si>
  <si>
    <t>⑥増資による収入</t>
    <rPh sb="1" eb="3">
      <t>ゾウシ</t>
    </rPh>
    <rPh sb="6" eb="8">
      <t>シュウニュウ</t>
    </rPh>
    <phoneticPr fontId="3"/>
  </si>
  <si>
    <t>⑦剰余金の配当・処分</t>
    <rPh sb="1" eb="4">
      <t>ジョウヨキン</t>
    </rPh>
    <rPh sb="5" eb="7">
      <t>ハイトウ</t>
    </rPh>
    <rPh sb="8" eb="10">
      <t>ショブン</t>
    </rPh>
    <phoneticPr fontId="3"/>
  </si>
  <si>
    <t>配当金</t>
    <rPh sb="0" eb="3">
      <t>ハイトウキン</t>
    </rPh>
    <phoneticPr fontId="3"/>
  </si>
  <si>
    <t>短期借入れによる収入</t>
    <rPh sb="0" eb="2">
      <t>タンキ</t>
    </rPh>
    <rPh sb="2" eb="4">
      <t>カリイ</t>
    </rPh>
    <rPh sb="8" eb="10">
      <t>シュウニュウ</t>
    </rPh>
    <phoneticPr fontId="3"/>
  </si>
  <si>
    <t>短期借入金の返済による支出</t>
    <rPh sb="0" eb="2">
      <t>タンキ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3"/>
  </si>
  <si>
    <t>長期借入れによる収入</t>
    <rPh sb="0" eb="2">
      <t>チョウキ</t>
    </rPh>
    <rPh sb="2" eb="4">
      <t>カリイ</t>
    </rPh>
    <rPh sb="8" eb="10">
      <t>シュウニュウ</t>
    </rPh>
    <phoneticPr fontId="3"/>
  </si>
  <si>
    <t>長期借入金の返済による支出</t>
    <rPh sb="0" eb="2">
      <t>チョウキ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3"/>
  </si>
  <si>
    <t>現金及び現金同等物に係る換算差額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1">
      <t>カカワ</t>
    </rPh>
    <rPh sb="12" eb="14">
      <t>カンサン</t>
    </rPh>
    <rPh sb="14" eb="16">
      <t>サガク</t>
    </rPh>
    <phoneticPr fontId="3"/>
  </si>
  <si>
    <t>・・Ⅰ</t>
    <phoneticPr fontId="3"/>
  </si>
  <si>
    <t>・・Ⅱ</t>
    <phoneticPr fontId="3"/>
  </si>
  <si>
    <t>・・Ⅲ</t>
    <phoneticPr fontId="3"/>
  </si>
  <si>
    <t>・・Ⅳ</t>
    <phoneticPr fontId="3"/>
  </si>
  <si>
    <t>・・Ⅰ＋Ⅱ＋Ⅲ＋Ⅳ</t>
    <phoneticPr fontId="3"/>
  </si>
  <si>
    <t>例題：営業キャッシュ・フローの計算</t>
    <rPh sb="0" eb="2">
      <t>レイダイ</t>
    </rPh>
    <rPh sb="3" eb="5">
      <t>エイギョウ</t>
    </rPh>
    <rPh sb="15" eb="17">
      <t>ケイサン</t>
    </rPh>
    <phoneticPr fontId="3"/>
  </si>
  <si>
    <t>CF計算書の作成問題は、①2期BS ②当期PL ③補足情報の3つが与えられ、うち営業CFのみA間接法 B直接法の両方使えるかが求められる。</t>
    <rPh sb="2" eb="5">
      <t>ケイサンショ</t>
    </rPh>
    <rPh sb="6" eb="8">
      <t>サクセイ</t>
    </rPh>
    <rPh sb="8" eb="10">
      <t>モンダイ</t>
    </rPh>
    <rPh sb="14" eb="15">
      <t>キ</t>
    </rPh>
    <rPh sb="19" eb="21">
      <t>トウキ</t>
    </rPh>
    <rPh sb="25" eb="27">
      <t>ホソク</t>
    </rPh>
    <rPh sb="27" eb="29">
      <t>ジョウホウ</t>
    </rPh>
    <rPh sb="33" eb="34">
      <t>アタ</t>
    </rPh>
    <rPh sb="40" eb="42">
      <t>エイギョウ</t>
    </rPh>
    <rPh sb="47" eb="49">
      <t>カンセツ</t>
    </rPh>
    <rPh sb="49" eb="50">
      <t>ホウ</t>
    </rPh>
    <rPh sb="52" eb="54">
      <t>チョクセツ</t>
    </rPh>
    <rPh sb="54" eb="55">
      <t>ホウ</t>
    </rPh>
    <rPh sb="56" eb="58">
      <t>リョウホウ</t>
    </rPh>
    <rPh sb="58" eb="59">
      <t>ツカ</t>
    </rPh>
    <rPh sb="63" eb="64">
      <t>モト</t>
    </rPh>
    <phoneticPr fontId="3"/>
  </si>
  <si>
    <t>試験対策上は間接法＞直接法となるが、もともとの理屈としては直接法→間接法の順、とだけ覚えておくと迷いにくい。</t>
    <rPh sb="0" eb="2">
      <t>シケン</t>
    </rPh>
    <rPh sb="2" eb="4">
      <t>タイサク</t>
    </rPh>
    <rPh sb="4" eb="5">
      <t>ジョウ</t>
    </rPh>
    <rPh sb="6" eb="8">
      <t>カンセツ</t>
    </rPh>
    <rPh sb="8" eb="9">
      <t>ホウ</t>
    </rPh>
    <rPh sb="10" eb="12">
      <t>チョクセツ</t>
    </rPh>
    <rPh sb="12" eb="13">
      <t>ホウ</t>
    </rPh>
    <rPh sb="23" eb="25">
      <t>リクツ</t>
    </rPh>
    <rPh sb="29" eb="31">
      <t>チョクセツ</t>
    </rPh>
    <rPh sb="31" eb="32">
      <t>ホウ</t>
    </rPh>
    <rPh sb="33" eb="35">
      <t>カンセツ</t>
    </rPh>
    <rPh sb="35" eb="36">
      <t>ホウ</t>
    </rPh>
    <rPh sb="37" eb="38">
      <t>ジュン</t>
    </rPh>
    <rPh sb="42" eb="43">
      <t>オボ</t>
    </rPh>
    <rPh sb="48" eb="49">
      <t>マヨ</t>
    </rPh>
    <phoneticPr fontId="3"/>
  </si>
  <si>
    <t>難問を当てようとすると対策のキリがないため、パーツを1つずつ埋める形で、最後の営業CF計がピタリあたればラッキー位に考えると、気がラク。</t>
    <rPh sb="0" eb="2">
      <t>ナンモン</t>
    </rPh>
    <rPh sb="3" eb="4">
      <t>ア</t>
    </rPh>
    <rPh sb="11" eb="13">
      <t>タイサク</t>
    </rPh>
    <rPh sb="30" eb="31">
      <t>ウ</t>
    </rPh>
    <rPh sb="33" eb="34">
      <t>カタチ</t>
    </rPh>
    <rPh sb="36" eb="38">
      <t>サイゴ</t>
    </rPh>
    <rPh sb="39" eb="41">
      <t>エイギョウ</t>
    </rPh>
    <rPh sb="43" eb="44">
      <t>ケイ</t>
    </rPh>
    <rPh sb="56" eb="57">
      <t>クライ</t>
    </rPh>
    <rPh sb="58" eb="59">
      <t>カンガ</t>
    </rPh>
    <rPh sb="63" eb="64">
      <t>キ</t>
    </rPh>
    <phoneticPr fontId="3"/>
  </si>
  <si>
    <t>手掛かり① 貸借対照表</t>
    <rPh sb="0" eb="2">
      <t>テガ</t>
    </rPh>
    <rPh sb="6" eb="11">
      <t>タイシャクタイショウヒョウ</t>
    </rPh>
    <phoneticPr fontId="3"/>
  </si>
  <si>
    <t>手掛かり② 損益計算書</t>
    <rPh sb="0" eb="2">
      <t>テガ</t>
    </rPh>
    <rPh sb="6" eb="8">
      <t>ソンエキ</t>
    </rPh>
    <rPh sb="8" eb="11">
      <t>ケイサンショ</t>
    </rPh>
    <phoneticPr fontId="3"/>
  </si>
  <si>
    <t>手掛かり③ 補足情報</t>
    <rPh sb="0" eb="2">
      <t>テガ</t>
    </rPh>
    <rPh sb="6" eb="8">
      <t>ホソク</t>
    </rPh>
    <rPh sb="8" eb="10">
      <t>ジョウホウ</t>
    </rPh>
    <phoneticPr fontId="3"/>
  </si>
  <si>
    <t>当問では該当なし</t>
    <rPh sb="0" eb="1">
      <t>トウ</t>
    </rPh>
    <rPh sb="1" eb="2">
      <t>モン</t>
    </rPh>
    <rPh sb="4" eb="6">
      <t>ガイトウ</t>
    </rPh>
    <phoneticPr fontId="3"/>
  </si>
  <si>
    <t>企業会計の実務や試験に出るのはこちら</t>
    <rPh sb="0" eb="2">
      <t>キギョウ</t>
    </rPh>
    <rPh sb="2" eb="4">
      <t>カイケイ</t>
    </rPh>
    <rPh sb="5" eb="7">
      <t>ジツム</t>
    </rPh>
    <rPh sb="8" eb="10">
      <t>シケン</t>
    </rPh>
    <rPh sb="11" eb="12">
      <t>デ</t>
    </rPh>
    <phoneticPr fontId="3"/>
  </si>
  <si>
    <t>本来の理論として正しいのはこちら。</t>
    <rPh sb="0" eb="2">
      <t>ホンライ</t>
    </rPh>
    <rPh sb="3" eb="5">
      <t>リロン</t>
    </rPh>
    <rPh sb="8" eb="9">
      <t>タダ</t>
    </rPh>
    <phoneticPr fontId="3"/>
  </si>
  <si>
    <t>試験に出すと誰も解けないので、苦手な方は捨ててOK。万一出題された時は、ヒントに従い部分点で十分。</t>
    <rPh sb="0" eb="2">
      <t>シケン</t>
    </rPh>
    <rPh sb="3" eb="4">
      <t>ダ</t>
    </rPh>
    <rPh sb="6" eb="7">
      <t>ダレ</t>
    </rPh>
    <rPh sb="8" eb="9">
      <t>ト</t>
    </rPh>
    <rPh sb="15" eb="17">
      <t>ニガテ</t>
    </rPh>
    <rPh sb="18" eb="19">
      <t>カタ</t>
    </rPh>
    <rPh sb="20" eb="21">
      <t>ス</t>
    </rPh>
    <rPh sb="26" eb="28">
      <t>マンイチ</t>
    </rPh>
    <rPh sb="28" eb="30">
      <t>シュツダイ</t>
    </rPh>
    <rPh sb="33" eb="34">
      <t>トキ</t>
    </rPh>
    <rPh sb="40" eb="41">
      <t>シタガ</t>
    </rPh>
    <rPh sb="42" eb="45">
      <t>ブブンテン</t>
    </rPh>
    <rPh sb="46" eb="48">
      <t>ジュウブン</t>
    </rPh>
    <phoneticPr fontId="3"/>
  </si>
  <si>
    <t>←売上高＋売掛金増減</t>
    <rPh sb="1" eb="3">
      <t>ウリアゲ</t>
    </rPh>
    <rPh sb="3" eb="4">
      <t>ダカ</t>
    </rPh>
    <rPh sb="5" eb="7">
      <t>ウリカケ</t>
    </rPh>
    <rPh sb="7" eb="8">
      <t>キン</t>
    </rPh>
    <rPh sb="8" eb="10">
      <t>ゾウゲン</t>
    </rPh>
    <phoneticPr fontId="3"/>
  </si>
  <si>
    <t>←売上原価＋(買掛金＋商品)増減</t>
    <rPh sb="1" eb="3">
      <t>ウリアゲ</t>
    </rPh>
    <rPh sb="3" eb="5">
      <t>ゲンカ</t>
    </rPh>
    <rPh sb="7" eb="10">
      <t>カイカケキン</t>
    </rPh>
    <rPh sb="11" eb="13">
      <t>ショウヒン</t>
    </rPh>
    <rPh sb="14" eb="16">
      <t>ゾウゲン</t>
    </rPh>
    <phoneticPr fontId="3"/>
  </si>
  <si>
    <t>←給料</t>
    <rPh sb="1" eb="3">
      <t>キュウリョウ</t>
    </rPh>
    <phoneticPr fontId="3"/>
  </si>
  <si>
    <t>←その他の費用</t>
    <rPh sb="3" eb="4">
      <t>タ</t>
    </rPh>
    <rPh sb="5" eb="7">
      <t>ヒヨウ</t>
    </rPh>
    <phoneticPr fontId="3"/>
  </si>
  <si>
    <t>←PL受取配当金</t>
    <rPh sb="3" eb="5">
      <t>ウケトリ</t>
    </rPh>
    <rPh sb="5" eb="8">
      <t>ハイトウキン</t>
    </rPh>
    <phoneticPr fontId="3"/>
  </si>
  <si>
    <t>←PL法人税等</t>
    <rPh sb="3" eb="6">
      <t>ホウジンゼイ</t>
    </rPh>
    <rPh sb="6" eb="7">
      <t>トウ</t>
    </rPh>
    <phoneticPr fontId="3"/>
  </si>
  <si>
    <t>←ここがスタート</t>
    <phoneticPr fontId="3"/>
  </si>
  <si>
    <t>営業外の調整</t>
    <rPh sb="0" eb="3">
      <t>エイギョウガイ</t>
    </rPh>
    <rPh sb="4" eb="6">
      <t>チョウセイ</t>
    </rPh>
    <phoneticPr fontId="3"/>
  </si>
  <si>
    <t>←小計から下は直接法と同じ</t>
    <rPh sb="1" eb="3">
      <t>ショウケイ</t>
    </rPh>
    <rPh sb="5" eb="6">
      <t>シタ</t>
    </rPh>
    <rPh sb="7" eb="9">
      <t>チョクセツ</t>
    </rPh>
    <rPh sb="9" eb="10">
      <t>ホウ</t>
    </rPh>
    <rPh sb="11" eb="12">
      <t>オナ</t>
    </rPh>
    <phoneticPr fontId="3"/>
  </si>
  <si>
    <t>運転資本
の増減</t>
    <rPh sb="0" eb="2">
      <t>ウンテン</t>
    </rPh>
    <rPh sb="2" eb="4">
      <t>シホン</t>
    </rPh>
    <rPh sb="6" eb="8">
      <t>ゾウゲン</t>
    </rPh>
    <phoneticPr fontId="3"/>
  </si>
  <si>
    <t>←PLそのまま</t>
    <phoneticPr fontId="3"/>
  </si>
  <si>
    <t>非資金損益</t>
    <rPh sb="0" eb="1">
      <t>ヒ</t>
    </rPh>
    <rPh sb="1" eb="3">
      <t>シキン</t>
    </rPh>
    <rPh sb="3" eb="5">
      <t>ソンエキ</t>
    </rPh>
    <phoneticPr fontId="3"/>
  </si>
  <si>
    <t>←BS差額</t>
    <rPh sb="3" eb="5">
      <t>サガク</t>
    </rPh>
    <phoneticPr fontId="3"/>
  </si>
  <si>
    <t>CF計算書は簿記1級の最難関論点でいくらでも難しく作問できるため、｢当てよう｣｢覚えよう｣ではなく、良問を回転させ、自然に覚える攻め方でOK。</t>
    <rPh sb="2" eb="5">
      <t>ケイサンショ</t>
    </rPh>
    <rPh sb="6" eb="8">
      <t>ボキ</t>
    </rPh>
    <rPh sb="9" eb="10">
      <t>キュウ</t>
    </rPh>
    <rPh sb="11" eb="14">
      <t>サイナンカン</t>
    </rPh>
    <rPh sb="14" eb="16">
      <t>ロンテン</t>
    </rPh>
    <rPh sb="22" eb="23">
      <t>ムズカ</t>
    </rPh>
    <rPh sb="25" eb="27">
      <t>サクモン</t>
    </rPh>
    <rPh sb="34" eb="35">
      <t>ア</t>
    </rPh>
    <rPh sb="40" eb="41">
      <t>オボ</t>
    </rPh>
    <rPh sb="50" eb="52">
      <t>リョウモン</t>
    </rPh>
    <rPh sb="53" eb="55">
      <t>カイテン</t>
    </rPh>
    <rPh sb="58" eb="60">
      <t>シゼン</t>
    </rPh>
    <rPh sb="61" eb="62">
      <t>オボ</t>
    </rPh>
    <rPh sb="64" eb="65">
      <t>セ</t>
    </rPh>
    <rPh sb="66" eb="67">
      <t>カタ</t>
    </rPh>
    <phoneticPr fontId="3"/>
  </si>
  <si>
    <t>例題：投資キャッシュ・フロー</t>
    <rPh sb="0" eb="2">
      <t>レイダイ</t>
    </rPh>
    <rPh sb="3" eb="5">
      <t>トウシ</t>
    </rPh>
    <phoneticPr fontId="3"/>
  </si>
  <si>
    <t>当問は該当なし</t>
    <rPh sb="0" eb="1">
      <t>トウ</t>
    </rPh>
    <rPh sb="1" eb="2">
      <t>モン</t>
    </rPh>
    <rPh sb="3" eb="5">
      <t>ガイトウ</t>
    </rPh>
    <phoneticPr fontId="3"/>
  </si>
  <si>
    <t>←PL作成が目的ではないので、売却損益は考慮不要</t>
    <rPh sb="3" eb="5">
      <t>サクセイ</t>
    </rPh>
    <rPh sb="6" eb="8">
      <t>モクテキ</t>
    </rPh>
    <rPh sb="15" eb="17">
      <t>バイキャク</t>
    </rPh>
    <rPh sb="17" eb="19">
      <t>ソンエキ</t>
    </rPh>
    <rPh sb="20" eb="22">
      <t>コウリョ</t>
    </rPh>
    <rPh sb="22" eb="24">
      <t>フヨウ</t>
    </rPh>
    <phoneticPr fontId="3"/>
  </si>
  <si>
    <t>診断士｢Ⅳ｣で投資CFを問うことは少なく、難問を出しても誰も解けない。そこでテキストレベルの基本問題だけ解いておく。</t>
    <rPh sb="0" eb="3">
      <t>シンダンシ</t>
    </rPh>
    <rPh sb="7" eb="9">
      <t>トウシ</t>
    </rPh>
    <rPh sb="12" eb="13">
      <t>ト</t>
    </rPh>
    <rPh sb="17" eb="18">
      <t>スク</t>
    </rPh>
    <rPh sb="21" eb="23">
      <t>ナンモン</t>
    </rPh>
    <rPh sb="24" eb="25">
      <t>ダ</t>
    </rPh>
    <rPh sb="28" eb="29">
      <t>ダレ</t>
    </rPh>
    <rPh sb="30" eb="31">
      <t>ト</t>
    </rPh>
    <rPh sb="46" eb="48">
      <t>キホン</t>
    </rPh>
    <rPh sb="48" eb="50">
      <t>モンダイ</t>
    </rPh>
    <rPh sb="52" eb="53">
      <t>ト</t>
    </rPh>
    <phoneticPr fontId="3"/>
  </si>
  <si>
    <t>要するに自力で作る必要はなく、設問の指示通りの計算ができればOK。</t>
    <rPh sb="0" eb="1">
      <t>ヨウ</t>
    </rPh>
    <rPh sb="4" eb="6">
      <t>ジリキ</t>
    </rPh>
    <rPh sb="7" eb="8">
      <t>ツク</t>
    </rPh>
    <rPh sb="9" eb="11">
      <t>ヒツヨウ</t>
    </rPh>
    <rPh sb="15" eb="17">
      <t>セツモン</t>
    </rPh>
    <rPh sb="18" eb="20">
      <t>シジ</t>
    </rPh>
    <rPh sb="20" eb="21">
      <t>ドオ</t>
    </rPh>
    <rPh sb="23" eb="25">
      <t>ケイサン</t>
    </rPh>
    <phoneticPr fontId="3"/>
  </si>
  <si>
    <t>なおPL作成が目的ではないため、売却損益は考慮せず無視する。結果的におカネの出入りを記録した｢小遣い帳｣を作ることが狙い。</t>
    <rPh sb="4" eb="6">
      <t>サクセイ</t>
    </rPh>
    <rPh sb="7" eb="9">
      <t>モクテキ</t>
    </rPh>
    <rPh sb="16" eb="18">
      <t>バイキャク</t>
    </rPh>
    <rPh sb="18" eb="20">
      <t>ソンエキ</t>
    </rPh>
    <rPh sb="21" eb="23">
      <t>コウリョ</t>
    </rPh>
    <rPh sb="25" eb="27">
      <t>ムシ</t>
    </rPh>
    <rPh sb="30" eb="33">
      <t>ケッカテキ</t>
    </rPh>
    <rPh sb="38" eb="40">
      <t>デイ</t>
    </rPh>
    <rPh sb="42" eb="44">
      <t>キロク</t>
    </rPh>
    <rPh sb="47" eb="49">
      <t>コヅカ</t>
    </rPh>
    <rPh sb="50" eb="51">
      <t>チョウ</t>
    </rPh>
    <rPh sb="53" eb="54">
      <t>ツク</t>
    </rPh>
    <rPh sb="58" eb="59">
      <t>ネラ</t>
    </rPh>
    <phoneticPr fontId="3"/>
  </si>
  <si>
    <t>例題：財務キャッシュ・フロー</t>
    <rPh sb="0" eb="2">
      <t>レイダイ</t>
    </rPh>
    <rPh sb="3" eb="5">
      <t>ザイム</t>
    </rPh>
    <phoneticPr fontId="3"/>
  </si>
  <si>
    <t>0%に近い金利でほぼ自由に資金調達ができる超低金利の時代では、｢財務CF｣は小遣い帳の帳尻合わせに過ぎず、試験上の出題可能性もほぼゼロ。</t>
    <rPh sb="3" eb="4">
      <t>チカ</t>
    </rPh>
    <rPh sb="5" eb="7">
      <t>キンリ</t>
    </rPh>
    <rPh sb="10" eb="12">
      <t>ジユウ</t>
    </rPh>
    <rPh sb="13" eb="15">
      <t>シキン</t>
    </rPh>
    <rPh sb="15" eb="17">
      <t>チョウタツ</t>
    </rPh>
    <rPh sb="21" eb="22">
      <t>チョウ</t>
    </rPh>
    <rPh sb="22" eb="25">
      <t>テイキンリ</t>
    </rPh>
    <rPh sb="26" eb="28">
      <t>ジダイ</t>
    </rPh>
    <rPh sb="32" eb="34">
      <t>ザイム</t>
    </rPh>
    <rPh sb="38" eb="40">
      <t>コヅカ</t>
    </rPh>
    <rPh sb="41" eb="42">
      <t>チョウ</t>
    </rPh>
    <rPh sb="43" eb="45">
      <t>チョウジリ</t>
    </rPh>
    <rPh sb="45" eb="46">
      <t>ア</t>
    </rPh>
    <rPh sb="49" eb="50">
      <t>ス</t>
    </rPh>
    <rPh sb="53" eb="55">
      <t>シケン</t>
    </rPh>
    <rPh sb="55" eb="56">
      <t>ジョウ</t>
    </rPh>
    <rPh sb="57" eb="59">
      <t>シュツダイ</t>
    </rPh>
    <rPh sb="59" eb="62">
      <t>カノウセイ</t>
    </rPh>
    <phoneticPr fontId="3"/>
  </si>
  <si>
    <t>投資CF同様に、テキストレベルの問題だけ解いておく。</t>
    <rPh sb="0" eb="2">
      <t>トウシ</t>
    </rPh>
    <rPh sb="4" eb="6">
      <t>ドウヨウ</t>
    </rPh>
    <rPh sb="16" eb="18">
      <t>モンダイ</t>
    </rPh>
    <rPh sb="20" eb="21">
      <t>ト</t>
    </rPh>
    <phoneticPr fontId="3"/>
  </si>
  <si>
    <t>難しい計算が出る可能性はゼロで、万一出ても誰も解けない。よって基本ノー勉でOK。</t>
    <rPh sb="0" eb="1">
      <t>ムズカ</t>
    </rPh>
    <rPh sb="3" eb="5">
      <t>ケイサン</t>
    </rPh>
    <rPh sb="6" eb="7">
      <t>デ</t>
    </rPh>
    <rPh sb="8" eb="11">
      <t>カノウセイ</t>
    </rPh>
    <rPh sb="16" eb="18">
      <t>マンイチ</t>
    </rPh>
    <rPh sb="18" eb="19">
      <t>デ</t>
    </rPh>
    <rPh sb="21" eb="22">
      <t>ダレ</t>
    </rPh>
    <rPh sb="23" eb="24">
      <t>ト</t>
    </rPh>
    <rPh sb="31" eb="33">
      <t>キホン</t>
    </rPh>
    <rPh sb="35" eb="36">
      <t>ベン</t>
    </rPh>
    <phoneticPr fontId="3"/>
  </si>
  <si>
    <t>第5章 問題30、問題31</t>
    <rPh sb="0" eb="1">
      <t>ダイ</t>
    </rPh>
    <rPh sb="2" eb="3">
      <t>ショウ</t>
    </rPh>
    <rPh sb="4" eb="6">
      <t>モンダイ</t>
    </rPh>
    <rPh sb="9" eb="11">
      <t>モンダイ</t>
    </rPh>
    <phoneticPr fontId="3"/>
  </si>
  <si>
    <t>CF計算書は、やり方を自由に工夫できる｢工業簿記｣ではなく、｢簿記的な正しい解き方が用意され｣｢それを教える｣商業簿記の論点。</t>
    <rPh sb="2" eb="5">
      <t>ケイサンショ</t>
    </rPh>
    <rPh sb="9" eb="10">
      <t>カタ</t>
    </rPh>
    <rPh sb="11" eb="13">
      <t>ジユウ</t>
    </rPh>
    <rPh sb="14" eb="16">
      <t>クフウ</t>
    </rPh>
    <rPh sb="20" eb="22">
      <t>コウギョウ</t>
    </rPh>
    <rPh sb="22" eb="24">
      <t>ボキ</t>
    </rPh>
    <rPh sb="31" eb="34">
      <t>ボキテキ</t>
    </rPh>
    <rPh sb="35" eb="36">
      <t>タダ</t>
    </rPh>
    <rPh sb="38" eb="39">
      <t>ト</t>
    </rPh>
    <rPh sb="40" eb="41">
      <t>カタ</t>
    </rPh>
    <rPh sb="42" eb="44">
      <t>ヨウイ</t>
    </rPh>
    <rPh sb="51" eb="52">
      <t>オシ</t>
    </rPh>
    <rPh sb="55" eb="57">
      <t>ショウギョウ</t>
    </rPh>
    <rPh sb="57" eb="59">
      <t>ボキ</t>
    </rPh>
    <rPh sb="60" eb="62">
      <t>ロンテン</t>
    </rPh>
    <phoneticPr fontId="3"/>
  </si>
  <si>
    <r>
      <t>従い簿記試験では必ず｢正しい解き方｣が用意され、次にそれを難しくした試験問題を作る。ここでは</t>
    </r>
    <r>
      <rPr>
        <b/>
        <sz val="10"/>
        <color rgb="FF3F3F3F"/>
        <rFont val="游ゴシック"/>
        <family val="3"/>
        <charset val="128"/>
        <scheme val="minor"/>
      </rPr>
      <t>問題30→正しい解き方の基本</t>
    </r>
    <r>
      <rPr>
        <sz val="10"/>
        <color rgb="FF3F3F3F"/>
        <rFont val="游ゴシック"/>
        <family val="3"/>
        <charset val="128"/>
        <scheme val="minor"/>
      </rPr>
      <t>、問題31→</t>
    </r>
    <r>
      <rPr>
        <b/>
        <sz val="10"/>
        <color rgb="FF3F3F3F"/>
        <rFont val="游ゴシック"/>
        <family val="3"/>
        <charset val="128"/>
        <scheme val="minor"/>
      </rPr>
      <t>簿記的に究極まで難しく作った見本</t>
    </r>
    <r>
      <rPr>
        <sz val="10"/>
        <color rgb="FF3F3F3F"/>
        <rFont val="游ゴシック"/>
        <family val="3"/>
        <charset val="128"/>
        <scheme val="minor"/>
      </rPr>
      <t>。</t>
    </r>
    <rPh sb="0" eb="1">
      <t>シタガ</t>
    </rPh>
    <rPh sb="2" eb="4">
      <t>ボキ</t>
    </rPh>
    <rPh sb="4" eb="6">
      <t>シケン</t>
    </rPh>
    <rPh sb="8" eb="9">
      <t>カナラ</t>
    </rPh>
    <rPh sb="11" eb="12">
      <t>タダ</t>
    </rPh>
    <rPh sb="14" eb="15">
      <t>ト</t>
    </rPh>
    <rPh sb="16" eb="17">
      <t>カタ</t>
    </rPh>
    <rPh sb="19" eb="21">
      <t>ヨウイ</t>
    </rPh>
    <rPh sb="24" eb="25">
      <t>ツギ</t>
    </rPh>
    <rPh sb="29" eb="30">
      <t>ムズカ</t>
    </rPh>
    <rPh sb="34" eb="36">
      <t>シケン</t>
    </rPh>
    <rPh sb="36" eb="38">
      <t>モンダイ</t>
    </rPh>
    <rPh sb="39" eb="40">
      <t>ツク</t>
    </rPh>
    <rPh sb="46" eb="48">
      <t>モンダイ</t>
    </rPh>
    <rPh sb="51" eb="52">
      <t>タダ</t>
    </rPh>
    <rPh sb="54" eb="55">
      <t>ト</t>
    </rPh>
    <rPh sb="56" eb="57">
      <t>カタ</t>
    </rPh>
    <rPh sb="58" eb="60">
      <t>キホン</t>
    </rPh>
    <rPh sb="61" eb="63">
      <t>モンダイ</t>
    </rPh>
    <rPh sb="66" eb="69">
      <t>ボキテキ</t>
    </rPh>
    <rPh sb="70" eb="72">
      <t>キュウキョク</t>
    </rPh>
    <rPh sb="74" eb="75">
      <t>ムズカ</t>
    </rPh>
    <rPh sb="77" eb="78">
      <t>ツク</t>
    </rPh>
    <rPh sb="80" eb="82">
      <t>ミホン</t>
    </rPh>
    <phoneticPr fontId="3"/>
  </si>
  <si>
    <t>問題30：CF計算書の正しい解き方の基本</t>
    <rPh sb="0" eb="2">
      <t>モンダイ</t>
    </rPh>
    <rPh sb="7" eb="10">
      <t>ケイサンショ</t>
    </rPh>
    <rPh sb="11" eb="12">
      <t>タダ</t>
    </rPh>
    <rPh sb="14" eb="15">
      <t>ト</t>
    </rPh>
    <rPh sb="16" eb="17">
      <t>カタ</t>
    </rPh>
    <rPh sb="18" eb="20">
      <t>キホン</t>
    </rPh>
    <phoneticPr fontId="3"/>
  </si>
  <si>
    <t>営業CFの
運転資本増減</t>
    <rPh sb="0" eb="2">
      <t>エイギョウ</t>
    </rPh>
    <rPh sb="6" eb="8">
      <t>ウンテン</t>
    </rPh>
    <rPh sb="8" eb="10">
      <t>シホン</t>
    </rPh>
    <rPh sb="10" eb="12">
      <t>ゾウゲン</t>
    </rPh>
    <phoneticPr fontId="3"/>
  </si>
  <si>
    <t>投資CF
で考慮</t>
    <rPh sb="0" eb="2">
      <t>トウシ</t>
    </rPh>
    <rPh sb="6" eb="8">
      <t>コウリョ</t>
    </rPh>
    <phoneticPr fontId="3"/>
  </si>
  <si>
    <t>財務CF
で考慮</t>
    <rPh sb="0" eb="2">
      <t>ザイム</t>
    </rPh>
    <rPh sb="6" eb="8">
      <t>コウリョ</t>
    </rPh>
    <phoneticPr fontId="3"/>
  </si>
  <si>
    <r>
      <t>営業活動によるキャッシュ・フロー(</t>
    </r>
    <r>
      <rPr>
        <b/>
        <sz val="10"/>
        <color theme="1"/>
        <rFont val="游ゴシック"/>
        <family val="3"/>
        <charset val="128"/>
        <scheme val="minor"/>
      </rPr>
      <t>間接法</t>
    </r>
    <r>
      <rPr>
        <sz val="10"/>
        <color theme="1"/>
        <rFont val="游ゴシック"/>
        <family val="3"/>
        <charset val="128"/>
        <scheme val="minor"/>
      </rPr>
      <t>)</t>
    </r>
    <rPh sb="0" eb="2">
      <t>エイギョウ</t>
    </rPh>
    <rPh sb="2" eb="4">
      <t>カツドウ</t>
    </rPh>
    <rPh sb="17" eb="19">
      <t>カンセツ</t>
    </rPh>
    <rPh sb="19" eb="20">
      <t>ホウ</t>
    </rPh>
    <phoneticPr fontId="3"/>
  </si>
  <si>
    <r>
      <t>営業活動によるキャッシュ・フロー(</t>
    </r>
    <r>
      <rPr>
        <b/>
        <sz val="10"/>
        <color theme="1"/>
        <rFont val="游ゴシック"/>
        <family val="3"/>
        <charset val="128"/>
        <scheme val="minor"/>
      </rPr>
      <t>直接法</t>
    </r>
    <r>
      <rPr>
        <sz val="10"/>
        <color theme="1"/>
        <rFont val="游ゴシック"/>
        <family val="3"/>
        <charset val="128"/>
        <scheme val="minor"/>
      </rPr>
      <t>)</t>
    </r>
    <rPh sb="0" eb="2">
      <t>エイギョウ</t>
    </rPh>
    <rPh sb="2" eb="4">
      <t>カツドウ</t>
    </rPh>
    <rPh sb="17" eb="19">
      <t>チョクセツ</t>
    </rPh>
    <rPh sb="19" eb="20">
      <t>ホウ</t>
    </rPh>
    <phoneticPr fontId="3"/>
  </si>
  <si>
    <t>CF計算書の作成問題は、試験本番では簡単な所から順に穴を埋め、パズルの様に解き、Cash変動額がピタリ合えば御名答。逆に学習対策上は、一番難しい｢直接法営業CF｣の数字をまず当てます。</t>
    <rPh sb="2" eb="5">
      <t>ケイサンショ</t>
    </rPh>
    <rPh sb="6" eb="8">
      <t>サクセイ</t>
    </rPh>
    <rPh sb="8" eb="10">
      <t>モンダイ</t>
    </rPh>
    <rPh sb="12" eb="14">
      <t>シケン</t>
    </rPh>
    <rPh sb="14" eb="16">
      <t>ホンバン</t>
    </rPh>
    <rPh sb="18" eb="20">
      <t>カンタン</t>
    </rPh>
    <rPh sb="21" eb="22">
      <t>トコロ</t>
    </rPh>
    <rPh sb="24" eb="25">
      <t>ジュン</t>
    </rPh>
    <rPh sb="26" eb="27">
      <t>アナ</t>
    </rPh>
    <rPh sb="28" eb="29">
      <t>ウ</t>
    </rPh>
    <rPh sb="35" eb="36">
      <t>ヨウ</t>
    </rPh>
    <rPh sb="37" eb="38">
      <t>ト</t>
    </rPh>
    <rPh sb="44" eb="46">
      <t>ヘンドウ</t>
    </rPh>
    <rPh sb="46" eb="47">
      <t>ガク</t>
    </rPh>
    <rPh sb="51" eb="52">
      <t>ア</t>
    </rPh>
    <rPh sb="54" eb="57">
      <t>ゴメイトウ</t>
    </rPh>
    <rPh sb="58" eb="59">
      <t>ギャク</t>
    </rPh>
    <rPh sb="60" eb="62">
      <t>ガクシュウ</t>
    </rPh>
    <rPh sb="62" eb="64">
      <t>タイサク</t>
    </rPh>
    <rPh sb="64" eb="65">
      <t>ジョウ</t>
    </rPh>
    <rPh sb="67" eb="69">
      <t>イチバン</t>
    </rPh>
    <rPh sb="69" eb="70">
      <t>ムズカ</t>
    </rPh>
    <rPh sb="73" eb="75">
      <t>チョクセツ</t>
    </rPh>
    <rPh sb="75" eb="76">
      <t>ホウ</t>
    </rPh>
    <rPh sb="76" eb="78">
      <t>エイギョウ</t>
    </rPh>
    <rPh sb="82" eb="84">
      <t>スウジ</t>
    </rPh>
    <rPh sb="87" eb="88">
      <t>ア</t>
    </rPh>
    <phoneticPr fontId="3"/>
  </si>
  <si>
    <t>←営業CFの小計。ここを間接法・直接法でピタリ一致させることが、試験対策上の最重要。</t>
    <rPh sb="1" eb="3">
      <t>エイギョウ</t>
    </rPh>
    <rPh sb="6" eb="8">
      <t>ショウケイ</t>
    </rPh>
    <rPh sb="12" eb="14">
      <t>カンセツ</t>
    </rPh>
    <rPh sb="14" eb="15">
      <t>ホウ</t>
    </rPh>
    <rPh sb="16" eb="18">
      <t>チョクセツ</t>
    </rPh>
    <rPh sb="18" eb="19">
      <t>ホウ</t>
    </rPh>
    <rPh sb="23" eb="25">
      <t>イッチ</t>
    </rPh>
    <rPh sb="32" eb="34">
      <t>シケン</t>
    </rPh>
    <rPh sb="34" eb="36">
      <t>タイサク</t>
    </rPh>
    <rPh sb="36" eb="37">
      <t>ジョウ</t>
    </rPh>
    <rPh sb="38" eb="41">
      <t>サイジュウヨウ</t>
    </rPh>
    <phoneticPr fontId="3"/>
  </si>
  <si>
    <t>直接法営業CFの｢小計の上｣をピタリ当てたら、間接法営業CFの小計→合計→投資CF→財務CFと簡単になる順に数字を合わせる。</t>
    <rPh sb="0" eb="2">
      <t>チョクセツ</t>
    </rPh>
    <rPh sb="2" eb="3">
      <t>ホウ</t>
    </rPh>
    <rPh sb="3" eb="5">
      <t>エイギョウ</t>
    </rPh>
    <rPh sb="9" eb="11">
      <t>ショウケイ</t>
    </rPh>
    <rPh sb="12" eb="13">
      <t>ウエ</t>
    </rPh>
    <rPh sb="18" eb="19">
      <t>ア</t>
    </rPh>
    <rPh sb="23" eb="25">
      <t>カンセツ</t>
    </rPh>
    <rPh sb="25" eb="26">
      <t>ホウ</t>
    </rPh>
    <rPh sb="26" eb="28">
      <t>エイギョウ</t>
    </rPh>
    <rPh sb="31" eb="33">
      <t>ショウケイ</t>
    </rPh>
    <rPh sb="34" eb="36">
      <t>ゴウケイ</t>
    </rPh>
    <rPh sb="37" eb="39">
      <t>トウシ</t>
    </rPh>
    <rPh sb="42" eb="44">
      <t>ザイム</t>
    </rPh>
    <rPh sb="47" eb="49">
      <t>カンタン</t>
    </rPh>
    <rPh sb="52" eb="53">
      <t>ジュン</t>
    </rPh>
    <rPh sb="54" eb="56">
      <t>スウジ</t>
    </rPh>
    <rPh sb="57" eb="58">
      <t>ア</t>
    </rPh>
    <phoneticPr fontId="3"/>
  </si>
  <si>
    <t>最初のうちは計算根拠や±がズレて数字が合わないので、解答解説を見ながらプラモデルの様に1つ1つ数字を合わせていく。計算パターンは足し算・引き算だけなので、パターンで視覚で覚えると暗記や理解しなくても答えが当たる。</t>
    <rPh sb="0" eb="2">
      <t>サイショ</t>
    </rPh>
    <rPh sb="6" eb="8">
      <t>ケイサン</t>
    </rPh>
    <rPh sb="8" eb="10">
      <t>コンキョ</t>
    </rPh>
    <rPh sb="16" eb="18">
      <t>スウジ</t>
    </rPh>
    <rPh sb="19" eb="20">
      <t>ア</t>
    </rPh>
    <rPh sb="26" eb="28">
      <t>カイトウ</t>
    </rPh>
    <rPh sb="28" eb="30">
      <t>カイセツ</t>
    </rPh>
    <rPh sb="31" eb="32">
      <t>ミ</t>
    </rPh>
    <rPh sb="41" eb="42">
      <t>ヨウ</t>
    </rPh>
    <rPh sb="47" eb="49">
      <t>スウジ</t>
    </rPh>
    <rPh sb="50" eb="51">
      <t>ア</t>
    </rPh>
    <rPh sb="57" eb="59">
      <t>ケイサン</t>
    </rPh>
    <rPh sb="64" eb="65">
      <t>タ</t>
    </rPh>
    <rPh sb="66" eb="67">
      <t>ザン</t>
    </rPh>
    <rPh sb="68" eb="69">
      <t>ヒ</t>
    </rPh>
    <rPh sb="70" eb="71">
      <t>ザン</t>
    </rPh>
    <rPh sb="82" eb="84">
      <t>シカク</t>
    </rPh>
    <rPh sb="85" eb="86">
      <t>オボ</t>
    </rPh>
    <rPh sb="89" eb="91">
      <t>アンキ</t>
    </rPh>
    <rPh sb="92" eb="94">
      <t>リカイ</t>
    </rPh>
    <rPh sb="99" eb="100">
      <t>コタ</t>
    </rPh>
    <rPh sb="102" eb="103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</si>
</sst>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rgb="FF3F3F3F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rgb="FF3F3F3F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3F3F3F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0"/>
      <color theme="0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/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2" fillId="2" borderId="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38" fontId="2" fillId="2" borderId="2" xfId="3" applyNumberFormat="1" applyFont="1" applyBorder="1">
      <alignment vertical="center"/>
    </xf>
    <xf numFmtId="38" fontId="4" fillId="2" borderId="3" xfId="3" applyNumberFormat="1" applyFont="1" applyBorder="1">
      <alignment vertical="center"/>
    </xf>
    <xf numFmtId="38" fontId="4" fillId="2" borderId="4" xfId="3" applyNumberFormat="1" applyFont="1" applyBorder="1">
      <alignment vertical="center"/>
    </xf>
    <xf numFmtId="38" fontId="5" fillId="0" borderId="0" xfId="4" applyFont="1">
      <alignment vertical="center"/>
    </xf>
    <xf numFmtId="38" fontId="4" fillId="2" borderId="5" xfId="3" applyNumberFormat="1" applyFont="1" applyBorder="1">
      <alignment vertical="center"/>
    </xf>
    <xf numFmtId="38" fontId="4" fillId="2" borderId="0" xfId="3" applyNumberFormat="1" applyFont="1" applyBorder="1">
      <alignment vertical="center"/>
    </xf>
    <xf numFmtId="38" fontId="4" fillId="2" borderId="6" xfId="3" applyNumberFormat="1" applyFont="1" applyBorder="1">
      <alignment vertical="center"/>
    </xf>
    <xf numFmtId="38" fontId="4" fillId="2" borderId="7" xfId="3" applyNumberFormat="1" applyFont="1" applyBorder="1">
      <alignment vertical="center"/>
    </xf>
    <xf numFmtId="38" fontId="4" fillId="2" borderId="8" xfId="3" applyNumberFormat="1" applyFont="1" applyBorder="1">
      <alignment vertical="center"/>
    </xf>
    <xf numFmtId="38" fontId="4" fillId="2" borderId="9" xfId="3" applyNumberFormat="1" applyFont="1" applyBorder="1">
      <alignment vertical="center"/>
    </xf>
    <xf numFmtId="38" fontId="4" fillId="0" borderId="0" xfId="3" applyNumberFormat="1" applyFont="1" applyFill="1" applyBorder="1">
      <alignment vertical="center"/>
    </xf>
    <xf numFmtId="38" fontId="5" fillId="0" borderId="0" xfId="4" applyFont="1" applyFill="1">
      <alignment vertical="center"/>
    </xf>
    <xf numFmtId="38" fontId="2" fillId="2" borderId="10" xfId="2" applyNumberFormat="1" applyBorder="1">
      <alignment vertical="center"/>
    </xf>
    <xf numFmtId="38" fontId="2" fillId="2" borderId="11" xfId="2" applyNumberFormat="1" applyBorder="1">
      <alignment vertical="center"/>
    </xf>
    <xf numFmtId="38" fontId="2" fillId="2" borderId="12" xfId="2" applyNumberFormat="1" applyBorder="1">
      <alignment vertical="center"/>
    </xf>
    <xf numFmtId="38" fontId="2" fillId="2" borderId="13" xfId="2" applyNumberFormat="1" applyBorder="1">
      <alignment vertical="center"/>
    </xf>
    <xf numFmtId="38" fontId="2" fillId="2" borderId="0" xfId="2" applyNumberFormat="1" applyBorder="1">
      <alignment vertical="center"/>
    </xf>
    <xf numFmtId="38" fontId="2" fillId="2" borderId="14" xfId="2" applyNumberFormat="1" applyBorder="1">
      <alignment vertical="center"/>
    </xf>
    <xf numFmtId="38" fontId="2" fillId="2" borderId="15" xfId="2" applyNumberFormat="1" applyBorder="1">
      <alignment vertical="center"/>
    </xf>
    <xf numFmtId="38" fontId="2" fillId="2" borderId="16" xfId="2" applyNumberFormat="1" applyBorder="1">
      <alignment vertical="center"/>
    </xf>
    <xf numFmtId="38" fontId="2" fillId="2" borderId="17" xfId="2" applyNumberFormat="1" applyBorder="1">
      <alignment vertical="center"/>
    </xf>
    <xf numFmtId="38" fontId="0" fillId="0" borderId="0" xfId="1" applyFont="1">
      <alignment vertical="center"/>
    </xf>
    <xf numFmtId="38" fontId="5" fillId="0" borderId="10" xfId="4" applyFont="1" applyBorder="1">
      <alignment vertical="center"/>
    </xf>
    <xf numFmtId="38" fontId="5" fillId="0" borderId="13" xfId="4" applyFont="1" applyBorder="1">
      <alignment vertical="center"/>
    </xf>
    <xf numFmtId="38" fontId="5" fillId="0" borderId="16" xfId="4" applyFont="1" applyBorder="1">
      <alignment vertical="center"/>
    </xf>
    <xf numFmtId="38" fontId="5" fillId="0" borderId="18" xfId="4" applyFont="1" applyBorder="1">
      <alignment vertical="center"/>
    </xf>
    <xf numFmtId="38" fontId="5" fillId="3" borderId="18" xfId="4" applyFont="1" applyFill="1" applyBorder="1">
      <alignment vertical="center"/>
    </xf>
    <xf numFmtId="38" fontId="5" fillId="0" borderId="0" xfId="4" applyFont="1" applyBorder="1">
      <alignment vertical="center"/>
    </xf>
    <xf numFmtId="38" fontId="5" fillId="3" borderId="0" xfId="4" applyFont="1" applyFill="1">
      <alignment vertical="center"/>
    </xf>
    <xf numFmtId="38" fontId="5" fillId="4" borderId="0" xfId="4" applyFont="1" applyFill="1">
      <alignment vertical="center"/>
    </xf>
    <xf numFmtId="38" fontId="5" fillId="4" borderId="16" xfId="4" applyFont="1" applyFill="1" applyBorder="1">
      <alignment vertical="center"/>
    </xf>
    <xf numFmtId="38" fontId="5" fillId="0" borderId="11" xfId="4" applyFont="1" applyBorder="1">
      <alignment vertical="center"/>
    </xf>
    <xf numFmtId="38" fontId="5" fillId="0" borderId="12" xfId="4" applyFont="1" applyBorder="1">
      <alignment vertical="center"/>
    </xf>
    <xf numFmtId="38" fontId="5" fillId="0" borderId="14" xfId="4" applyFont="1" applyBorder="1">
      <alignment vertical="center"/>
    </xf>
    <xf numFmtId="38" fontId="5" fillId="0" borderId="19" xfId="4" applyFont="1" applyBorder="1">
      <alignment vertical="center"/>
    </xf>
    <xf numFmtId="38" fontId="5" fillId="0" borderId="20" xfId="4" applyFont="1" applyBorder="1">
      <alignment vertical="center"/>
    </xf>
    <xf numFmtId="38" fontId="5" fillId="3" borderId="21" xfId="4" applyFont="1" applyFill="1" applyBorder="1">
      <alignment vertical="center"/>
    </xf>
    <xf numFmtId="38" fontId="5" fillId="0" borderId="15" xfId="4" applyFont="1" applyBorder="1">
      <alignment vertical="center"/>
    </xf>
    <xf numFmtId="38" fontId="5" fillId="0" borderId="17" xfId="4" applyFont="1" applyBorder="1">
      <alignment vertical="center"/>
    </xf>
    <xf numFmtId="38" fontId="5" fillId="3" borderId="0" xfId="4" applyFont="1" applyFill="1" applyBorder="1">
      <alignment vertical="center"/>
    </xf>
    <xf numFmtId="38" fontId="6" fillId="2" borderId="13" xfId="2" applyNumberFormat="1" applyFont="1" applyBorder="1">
      <alignment vertical="center"/>
    </xf>
    <xf numFmtId="38" fontId="6" fillId="2" borderId="15" xfId="2" applyNumberFormat="1" applyFont="1" applyBorder="1">
      <alignment vertical="center"/>
    </xf>
    <xf numFmtId="38" fontId="5" fillId="0" borderId="0" xfId="1" applyFont="1">
      <alignment vertical="center"/>
    </xf>
    <xf numFmtId="38" fontId="7" fillId="0" borderId="0" xfId="4" applyFont="1">
      <alignment vertical="center"/>
    </xf>
    <xf numFmtId="38" fontId="5" fillId="5" borderId="0" xfId="4" applyFont="1" applyFill="1">
      <alignment vertical="center"/>
    </xf>
    <xf numFmtId="38" fontId="5" fillId="5" borderId="18" xfId="4" applyFont="1" applyFill="1" applyBorder="1">
      <alignment vertical="center"/>
    </xf>
    <xf numFmtId="38" fontId="8" fillId="0" borderId="0" xfId="4" applyFont="1">
      <alignment vertical="center"/>
    </xf>
    <xf numFmtId="38" fontId="9" fillId="0" borderId="0" xfId="4" applyFont="1">
      <alignment vertical="center"/>
    </xf>
    <xf numFmtId="38" fontId="7" fillId="4" borderId="0" xfId="4" applyFont="1" applyFill="1">
      <alignment vertical="center"/>
    </xf>
    <xf numFmtId="38" fontId="5" fillId="0" borderId="22" xfId="4" applyFont="1" applyBorder="1">
      <alignment vertical="center"/>
    </xf>
    <xf numFmtId="38" fontId="7" fillId="0" borderId="0" xfId="4" applyFont="1" applyFill="1">
      <alignment vertical="center"/>
    </xf>
    <xf numFmtId="38" fontId="6" fillId="2" borderId="8" xfId="3" applyNumberFormat="1" applyFont="1" applyBorder="1">
      <alignment vertical="center"/>
    </xf>
    <xf numFmtId="38" fontId="6" fillId="2" borderId="0" xfId="3" applyNumberFormat="1" applyFont="1" applyBorder="1">
      <alignment vertical="center"/>
    </xf>
    <xf numFmtId="38" fontId="5" fillId="5" borderId="13" xfId="4" applyFont="1" applyFill="1" applyBorder="1">
      <alignment vertical="center"/>
    </xf>
    <xf numFmtId="38" fontId="5" fillId="5" borderId="0" xfId="4" applyFont="1" applyFill="1" applyBorder="1">
      <alignment vertical="center"/>
    </xf>
    <xf numFmtId="38" fontId="5" fillId="5" borderId="14" xfId="4" applyFont="1" applyFill="1" applyBorder="1">
      <alignment vertical="center"/>
    </xf>
    <xf numFmtId="38" fontId="7" fillId="0" borderId="13" xfId="4" applyFont="1" applyBorder="1">
      <alignment vertical="center"/>
    </xf>
    <xf numFmtId="38" fontId="7" fillId="0" borderId="0" xfId="4" applyFont="1" applyBorder="1">
      <alignment vertical="center"/>
    </xf>
    <xf numFmtId="38" fontId="5" fillId="5" borderId="16" xfId="4" applyFont="1" applyFill="1" applyBorder="1">
      <alignment vertical="center"/>
    </xf>
    <xf numFmtId="38" fontId="5" fillId="6" borderId="0" xfId="4" applyFont="1" applyFill="1">
      <alignment vertical="center"/>
    </xf>
    <xf numFmtId="38" fontId="5" fillId="7" borderId="0" xfId="4" applyFont="1" applyFill="1">
      <alignment vertical="center"/>
    </xf>
    <xf numFmtId="38" fontId="5" fillId="7" borderId="16" xfId="4" applyFont="1" applyFill="1" applyBorder="1">
      <alignment vertical="center"/>
    </xf>
    <xf numFmtId="38" fontId="7" fillId="3" borderId="0" xfId="4" applyFont="1" applyFill="1">
      <alignment vertical="center"/>
    </xf>
    <xf numFmtId="38" fontId="7" fillId="5" borderId="0" xfId="4" applyFont="1" applyFill="1">
      <alignment vertical="center"/>
    </xf>
    <xf numFmtId="38" fontId="7" fillId="3" borderId="21" xfId="4" applyFont="1" applyFill="1" applyBorder="1">
      <alignment vertical="center"/>
    </xf>
    <xf numFmtId="38" fontId="5" fillId="4" borderId="13" xfId="4" applyFont="1" applyFill="1" applyBorder="1">
      <alignment vertical="center"/>
    </xf>
    <xf numFmtId="38" fontId="5" fillId="4" borderId="0" xfId="4" applyFont="1" applyFill="1" applyBorder="1">
      <alignment vertical="center"/>
    </xf>
    <xf numFmtId="38" fontId="5" fillId="4" borderId="14" xfId="4" applyFont="1" applyFill="1" applyBorder="1">
      <alignment vertical="center"/>
    </xf>
    <xf numFmtId="38" fontId="5" fillId="6" borderId="13" xfId="4" applyFont="1" applyFill="1" applyBorder="1">
      <alignment vertical="center"/>
    </xf>
    <xf numFmtId="38" fontId="5" fillId="6" borderId="0" xfId="4" applyFont="1" applyFill="1" applyBorder="1">
      <alignment vertical="center"/>
    </xf>
    <xf numFmtId="38" fontId="5" fillId="7" borderId="13" xfId="4" applyFont="1" applyFill="1" applyBorder="1">
      <alignment vertical="center"/>
    </xf>
    <xf numFmtId="38" fontId="5" fillId="7" borderId="0" xfId="4" applyFont="1" applyFill="1" applyBorder="1">
      <alignment vertical="center"/>
    </xf>
    <xf numFmtId="38" fontId="5" fillId="6" borderId="14" xfId="4" applyFont="1" applyFill="1" applyBorder="1">
      <alignment vertical="center"/>
    </xf>
    <xf numFmtId="38" fontId="6" fillId="2" borderId="0" xfId="2" applyNumberFormat="1" applyFont="1" applyBorder="1">
      <alignment vertical="center"/>
    </xf>
    <xf numFmtId="38" fontId="6" fillId="2" borderId="16" xfId="2" applyNumberFormat="1" applyFont="1" applyBorder="1">
      <alignment vertical="center"/>
    </xf>
    <xf numFmtId="38" fontId="5" fillId="8" borderId="0" xfId="4" applyFont="1" applyFill="1">
      <alignment vertical="center"/>
    </xf>
    <xf numFmtId="38" fontId="11" fillId="8" borderId="0" xfId="4" applyFont="1" applyFill="1">
      <alignment vertical="center"/>
    </xf>
    <xf numFmtId="38" fontId="12" fillId="8" borderId="0" xfId="4" applyFont="1" applyFill="1">
      <alignment vertical="center"/>
    </xf>
    <xf numFmtId="38" fontId="13" fillId="0" borderId="0" xfId="4" applyFont="1">
      <alignment vertical="center"/>
    </xf>
    <xf numFmtId="38" fontId="5" fillId="0" borderId="23" xfId="4" applyFont="1" applyBorder="1" applyAlignment="1">
      <alignment horizontal="center" vertical="center"/>
    </xf>
    <xf numFmtId="38" fontId="5" fillId="0" borderId="24" xfId="4" applyFont="1" applyBorder="1" applyAlignment="1">
      <alignment horizontal="center" vertical="center"/>
    </xf>
    <xf numFmtId="38" fontId="5" fillId="0" borderId="23" xfId="4" applyFont="1" applyBorder="1" applyAlignment="1">
      <alignment horizontal="center" vertical="center" wrapText="1"/>
    </xf>
    <xf numFmtId="38" fontId="5" fillId="0" borderId="25" xfId="4" applyFont="1" applyBorder="1" applyAlignment="1">
      <alignment horizontal="center" vertical="center"/>
    </xf>
    <xf numFmtId="38" fontId="5" fillId="4" borderId="23" xfId="4" applyFont="1" applyFill="1" applyBorder="1" applyAlignment="1">
      <alignment horizontal="center" vertical="center" wrapText="1"/>
    </xf>
    <xf numFmtId="38" fontId="5" fillId="4" borderId="25" xfId="4" applyFont="1" applyFill="1" applyBorder="1" applyAlignment="1">
      <alignment horizontal="center" vertical="center"/>
    </xf>
    <xf numFmtId="38" fontId="5" fillId="4" borderId="24" xfId="4" applyFont="1" applyFill="1" applyBorder="1" applyAlignment="1">
      <alignment horizontal="center" vertical="center"/>
    </xf>
    <xf numFmtId="38" fontId="5" fillId="7" borderId="23" xfId="4" applyFont="1" applyFill="1" applyBorder="1" applyAlignment="1">
      <alignment horizontal="center" vertical="center" wrapText="1"/>
    </xf>
    <xf numFmtId="38" fontId="5" fillId="7" borderId="25" xfId="4" applyFont="1" applyFill="1" applyBorder="1" applyAlignment="1">
      <alignment horizontal="center" vertical="center"/>
    </xf>
    <xf numFmtId="38" fontId="5" fillId="7" borderId="24" xfId="4" applyFont="1" applyFill="1" applyBorder="1" applyAlignment="1">
      <alignment horizontal="center" vertical="center"/>
    </xf>
    <xf numFmtId="38" fontId="5" fillId="6" borderId="23" xfId="4" applyFont="1" applyFill="1" applyBorder="1" applyAlignment="1">
      <alignment horizontal="center" vertical="center" wrapText="1"/>
    </xf>
    <xf numFmtId="38" fontId="5" fillId="6" borderId="25" xfId="4" applyFont="1" applyFill="1" applyBorder="1" applyAlignment="1">
      <alignment horizontal="center" vertical="center"/>
    </xf>
    <xf numFmtId="38" fontId="5" fillId="6" borderId="24" xfId="4" applyFont="1" applyFill="1" applyBorder="1" applyAlignment="1">
      <alignment horizontal="center" vertical="center"/>
    </xf>
  </cellXfs>
  <cellStyles count="5">
    <cellStyle name="桁区切り" xfId="1" builtinId="6"/>
    <cellStyle name="桁区切り 2" xfId="4" xr:uid="{795975F1-DBAB-4F8E-AE46-0A679F1D6136}"/>
    <cellStyle name="出力" xfId="2" builtinId="21"/>
    <cellStyle name="出力 2" xfId="3" xr:uid="{8FB61A51-4692-486D-875A-915B5B7B5ECE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29CD5-1143-4C46-9C59-6AA82F467B29}">
  <sheetPr>
    <pageSetUpPr fitToPage="1"/>
  </sheetPr>
  <dimension ref="A1:Q42"/>
  <sheetViews>
    <sheetView showGridLines="0" tabSelected="1" zoomScale="90" zoomScaleNormal="90" workbookViewId="0">
      <selection activeCell="M15" sqref="M15"/>
    </sheetView>
  </sheetViews>
  <sheetFormatPr defaultColWidth="12" defaultRowHeight="16.2"/>
  <cols>
    <col min="1" max="1" width="12.109375" style="4" customWidth="1"/>
    <col min="2" max="5" width="13.109375" style="4" customWidth="1"/>
    <col min="6" max="7" width="12.6640625" style="4" customWidth="1"/>
    <col min="8" max="10" width="13.109375" style="4" customWidth="1"/>
    <col min="11" max="11" width="12" style="4"/>
    <col min="12" max="12" width="11.88671875" style="4" customWidth="1"/>
    <col min="13" max="16384" width="12" style="4"/>
  </cols>
  <sheetData>
    <row r="1" spans="1:17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5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>
      <c r="A3" s="8" t="s">
        <v>43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1:17" s="12" customForma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8" customHeight="1">
      <c r="A5" s="13" t="s">
        <v>185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</row>
    <row r="6" spans="1:17">
      <c r="A6" s="41" t="s">
        <v>186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</row>
    <row r="7" spans="1:17">
      <c r="A7" s="41" t="s">
        <v>187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7">
      <c r="A8" s="41" t="s">
        <v>188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>
      <c r="A9" s="42" t="s">
        <v>209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</row>
    <row r="10" spans="1:17" s="22" customFormat="1">
      <c r="A10" s="43"/>
    </row>
    <row r="11" spans="1:17" s="44" customFormat="1">
      <c r="B11" s="44" t="s">
        <v>189</v>
      </c>
      <c r="F11" s="44" t="s">
        <v>190</v>
      </c>
      <c r="I11" s="44" t="s">
        <v>191</v>
      </c>
    </row>
    <row r="12" spans="1:17">
      <c r="C12" s="4" t="s">
        <v>16</v>
      </c>
      <c r="D12" s="4" t="s">
        <v>17</v>
      </c>
    </row>
    <row r="13" spans="1:17">
      <c r="B13" s="45" t="s">
        <v>4</v>
      </c>
      <c r="C13" s="45">
        <v>165</v>
      </c>
      <c r="D13" s="45">
        <v>50</v>
      </c>
      <c r="F13" s="4" t="s">
        <v>18</v>
      </c>
      <c r="G13" s="4">
        <v>2400</v>
      </c>
      <c r="I13" s="4" t="s">
        <v>192</v>
      </c>
    </row>
    <row r="14" spans="1:17">
      <c r="B14" s="4" t="s">
        <v>5</v>
      </c>
      <c r="C14" s="4">
        <v>300</v>
      </c>
      <c r="D14" s="4">
        <v>400</v>
      </c>
      <c r="F14" s="4" t="s">
        <v>19</v>
      </c>
      <c r="G14" s="25">
        <v>960</v>
      </c>
    </row>
    <row r="15" spans="1:17">
      <c r="B15" s="4" t="s">
        <v>6</v>
      </c>
      <c r="C15" s="4">
        <v>-15</v>
      </c>
      <c r="D15" s="4">
        <v>-20</v>
      </c>
      <c r="F15" s="4" t="s">
        <v>20</v>
      </c>
      <c r="G15" s="4">
        <f>+G13-G14</f>
        <v>1440</v>
      </c>
    </row>
    <row r="16" spans="1:17">
      <c r="B16" s="4" t="s">
        <v>7</v>
      </c>
      <c r="C16" s="4">
        <v>560</v>
      </c>
      <c r="D16" s="4">
        <v>640</v>
      </c>
      <c r="F16" s="4" t="s">
        <v>21</v>
      </c>
      <c r="G16" s="4">
        <v>5</v>
      </c>
    </row>
    <row r="17" spans="1:10">
      <c r="B17" s="45" t="s">
        <v>8</v>
      </c>
      <c r="C17" s="45">
        <v>1200</v>
      </c>
      <c r="D17" s="45">
        <v>1200</v>
      </c>
      <c r="F17" s="4" t="s">
        <v>22</v>
      </c>
      <c r="G17" s="4">
        <v>485</v>
      </c>
    </row>
    <row r="18" spans="1:10" ht="16.8" thickBot="1">
      <c r="B18" s="46" t="s">
        <v>9</v>
      </c>
      <c r="C18" s="46">
        <v>-160</v>
      </c>
      <c r="D18" s="46">
        <v>-320</v>
      </c>
      <c r="F18" s="12" t="s">
        <v>23</v>
      </c>
      <c r="G18" s="12">
        <v>160</v>
      </c>
    </row>
    <row r="19" spans="1:10" ht="16.8" thickTop="1">
      <c r="B19" s="45" t="s">
        <v>10</v>
      </c>
      <c r="C19" s="45">
        <f>+SUM(C13:C18)</f>
        <v>2050</v>
      </c>
      <c r="D19" s="45">
        <f>+SUM(D13:D18)</f>
        <v>1950</v>
      </c>
      <c r="F19" s="4" t="s">
        <v>24</v>
      </c>
      <c r="G19" s="25">
        <v>150</v>
      </c>
    </row>
    <row r="20" spans="1:10">
      <c r="B20" s="4" t="s">
        <v>11</v>
      </c>
      <c r="C20" s="4">
        <v>340</v>
      </c>
      <c r="D20" s="4">
        <v>200</v>
      </c>
      <c r="F20" s="4" t="s">
        <v>25</v>
      </c>
      <c r="G20" s="4">
        <f>+G15-SUM(G16:G19)</f>
        <v>640</v>
      </c>
    </row>
    <row r="21" spans="1:10">
      <c r="B21" s="45" t="s">
        <v>12</v>
      </c>
      <c r="C21" s="45">
        <v>1000</v>
      </c>
      <c r="D21" s="45">
        <v>1000</v>
      </c>
      <c r="F21" s="4" t="s">
        <v>26</v>
      </c>
      <c r="G21" s="25">
        <v>260</v>
      </c>
    </row>
    <row r="22" spans="1:10">
      <c r="B22" s="45" t="s">
        <v>13</v>
      </c>
      <c r="C22" s="45">
        <v>70</v>
      </c>
      <c r="D22" s="45">
        <v>120</v>
      </c>
      <c r="F22" s="44" t="s">
        <v>27</v>
      </c>
      <c r="G22" s="44">
        <f>+G20+G21</f>
        <v>900</v>
      </c>
    </row>
    <row r="23" spans="1:10">
      <c r="B23" s="45" t="s">
        <v>14</v>
      </c>
      <c r="C23" s="45">
        <v>640</v>
      </c>
      <c r="D23" s="45">
        <v>630</v>
      </c>
      <c r="F23" s="4" t="s">
        <v>28</v>
      </c>
      <c r="G23" s="4">
        <v>360</v>
      </c>
    </row>
    <row r="24" spans="1:10" ht="16.8" thickBot="1">
      <c r="B24" s="46" t="s">
        <v>15</v>
      </c>
      <c r="C24" s="46">
        <f>+SUM(C20:C23)</f>
        <v>2050</v>
      </c>
      <c r="D24" s="46">
        <f>+SUM(D20:D23)</f>
        <v>1950</v>
      </c>
      <c r="F24" s="4" t="s">
        <v>29</v>
      </c>
      <c r="G24" s="26">
        <f>+G22-G23</f>
        <v>540</v>
      </c>
    </row>
    <row r="25" spans="1:10" ht="16.8" thickTop="1"/>
    <row r="26" spans="1:10">
      <c r="B26" s="44" t="s">
        <v>30</v>
      </c>
    </row>
    <row r="27" spans="1:10">
      <c r="B27" s="4" t="s">
        <v>44</v>
      </c>
      <c r="G27" s="4" t="s">
        <v>45</v>
      </c>
    </row>
    <row r="28" spans="1:10">
      <c r="B28" s="48" t="s">
        <v>193</v>
      </c>
      <c r="G28" s="48" t="s">
        <v>194</v>
      </c>
    </row>
    <row r="29" spans="1:10">
      <c r="B29" s="48"/>
      <c r="G29" s="48" t="s">
        <v>195</v>
      </c>
    </row>
    <row r="30" spans="1:10">
      <c r="B30" s="4" t="s">
        <v>31</v>
      </c>
      <c r="G30" s="4" t="s">
        <v>31</v>
      </c>
    </row>
    <row r="31" spans="1:10">
      <c r="B31" s="44" t="s">
        <v>32</v>
      </c>
      <c r="C31" s="44"/>
      <c r="D31" s="49">
        <f>+G22</f>
        <v>900</v>
      </c>
      <c r="E31" s="44" t="s">
        <v>202</v>
      </c>
      <c r="G31" s="4" t="s">
        <v>46</v>
      </c>
      <c r="I31" s="30">
        <f>+G13+C14-D14</f>
        <v>2300</v>
      </c>
      <c r="J31" s="4" t="s">
        <v>196</v>
      </c>
    </row>
    <row r="32" spans="1:10">
      <c r="A32" s="80" t="s">
        <v>207</v>
      </c>
      <c r="B32" s="4" t="s">
        <v>33</v>
      </c>
      <c r="D32" s="30">
        <f>+G18</f>
        <v>160</v>
      </c>
      <c r="E32" s="4" t="s">
        <v>206</v>
      </c>
      <c r="G32" s="4" t="s">
        <v>47</v>
      </c>
      <c r="I32" s="30">
        <f>-(G14+D16-C16-D20+C20)</f>
        <v>-1180</v>
      </c>
      <c r="J32" s="4" t="s">
        <v>197</v>
      </c>
    </row>
    <row r="33" spans="1:10">
      <c r="A33" s="81"/>
      <c r="B33" s="4" t="s">
        <v>39</v>
      </c>
      <c r="D33" s="30">
        <f>-(D15-C15)</f>
        <v>5</v>
      </c>
      <c r="E33" s="4" t="s">
        <v>208</v>
      </c>
      <c r="G33" s="4" t="s">
        <v>48</v>
      </c>
      <c r="I33" s="30">
        <f>-G17</f>
        <v>-485</v>
      </c>
      <c r="J33" s="4" t="s">
        <v>198</v>
      </c>
    </row>
    <row r="34" spans="1:10">
      <c r="A34" s="50" t="s">
        <v>203</v>
      </c>
      <c r="B34" s="4" t="s">
        <v>34</v>
      </c>
      <c r="D34" s="30">
        <f>-G21</f>
        <v>-260</v>
      </c>
      <c r="E34" s="4" t="s">
        <v>206</v>
      </c>
      <c r="G34" s="4" t="s">
        <v>49</v>
      </c>
      <c r="I34" s="31">
        <f>-G19</f>
        <v>-150</v>
      </c>
      <c r="J34" s="4" t="s">
        <v>199</v>
      </c>
    </row>
    <row r="35" spans="1:10">
      <c r="A35" s="82" t="s">
        <v>205</v>
      </c>
      <c r="B35" s="4" t="s">
        <v>41</v>
      </c>
      <c r="D35" s="30">
        <f>-(D14-C14)</f>
        <v>-100</v>
      </c>
      <c r="E35" s="4" t="s">
        <v>208</v>
      </c>
      <c r="G35" s="4" t="s">
        <v>50</v>
      </c>
      <c r="I35" s="29">
        <f>+SUM(I31:I34)</f>
        <v>485</v>
      </c>
    </row>
    <row r="36" spans="1:10">
      <c r="A36" s="83"/>
      <c r="B36" s="4" t="s">
        <v>42</v>
      </c>
      <c r="D36" s="30">
        <f>-(D16-C16)</f>
        <v>-80</v>
      </c>
      <c r="E36" s="4" t="s">
        <v>208</v>
      </c>
      <c r="G36" s="12"/>
      <c r="H36" s="12"/>
      <c r="I36" s="12"/>
      <c r="J36" s="12"/>
    </row>
    <row r="37" spans="1:10">
      <c r="A37" s="81"/>
      <c r="B37" s="4" t="s">
        <v>40</v>
      </c>
      <c r="D37" s="31">
        <f>+D20-C20</f>
        <v>-140</v>
      </c>
      <c r="E37" s="4" t="s">
        <v>208</v>
      </c>
      <c r="G37" s="12"/>
      <c r="H37" s="12"/>
      <c r="I37" s="12"/>
      <c r="J37" s="12"/>
    </row>
    <row r="38" spans="1:10">
      <c r="B38" s="4" t="s">
        <v>35</v>
      </c>
      <c r="D38" s="29">
        <f>+SUM(D31:D37)</f>
        <v>485</v>
      </c>
      <c r="G38" s="12"/>
      <c r="H38" s="12"/>
      <c r="I38" s="12"/>
      <c r="J38" s="12"/>
    </row>
    <row r="39" spans="1:10">
      <c r="B39" s="45" t="s">
        <v>36</v>
      </c>
      <c r="C39" s="45"/>
      <c r="D39" s="45">
        <f>+G21</f>
        <v>260</v>
      </c>
      <c r="E39" s="4" t="s">
        <v>204</v>
      </c>
      <c r="G39" s="4" t="s">
        <v>36</v>
      </c>
      <c r="I39" s="30">
        <f>+G21</f>
        <v>260</v>
      </c>
      <c r="J39" s="4" t="s">
        <v>200</v>
      </c>
    </row>
    <row r="40" spans="1:10">
      <c r="B40" s="45" t="s">
        <v>37</v>
      </c>
      <c r="C40" s="45"/>
      <c r="D40" s="45">
        <f>-G23</f>
        <v>-360</v>
      </c>
      <c r="G40" s="4" t="s">
        <v>37</v>
      </c>
      <c r="I40" s="30">
        <f>-G23</f>
        <v>-360</v>
      </c>
      <c r="J40" s="4" t="s">
        <v>201</v>
      </c>
    </row>
    <row r="41" spans="1:10" ht="16.8" thickBot="1">
      <c r="B41" s="45" t="s">
        <v>38</v>
      </c>
      <c r="C41" s="45"/>
      <c r="D41" s="46">
        <f>+SUM(D38:D40)</f>
        <v>385</v>
      </c>
      <c r="G41" s="4" t="s">
        <v>51</v>
      </c>
      <c r="I41" s="27">
        <f>+SUM(I35:I40)</f>
        <v>385</v>
      </c>
    </row>
    <row r="42" spans="1:10" ht="16.8" thickTop="1"/>
  </sheetData>
  <mergeCells count="2">
    <mergeCell ref="A32:A33"/>
    <mergeCell ref="A35:A37"/>
  </mergeCells>
  <phoneticPr fontId="3"/>
  <pageMargins left="0.23622047244094491" right="0.23622047244094491" top="0.74803149606299213" bottom="0.74803149606299213" header="0.31496062992125984" footer="0.31496062992125984"/>
  <pageSetup paperSize="9" scale="67" fitToHeight="0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618BC-A917-4F38-B77E-C955C0975463}">
  <sheetPr>
    <pageSetUpPr fitToPage="1"/>
  </sheetPr>
  <dimension ref="A1:Q29"/>
  <sheetViews>
    <sheetView showGridLines="0" zoomScale="90" zoomScaleNormal="90" workbookViewId="0">
      <selection activeCell="F10" sqref="F10"/>
    </sheetView>
  </sheetViews>
  <sheetFormatPr defaultColWidth="12" defaultRowHeight="16.2"/>
  <cols>
    <col min="1" max="1" width="12.109375" style="4" customWidth="1"/>
    <col min="2" max="5" width="13.109375" style="4" customWidth="1"/>
    <col min="6" max="7" width="12.6640625" style="4" customWidth="1"/>
    <col min="8" max="10" width="13.109375" style="4" customWidth="1"/>
    <col min="11" max="11" width="12" style="4"/>
    <col min="12" max="12" width="11.88671875" style="4" customWidth="1"/>
    <col min="13" max="16384" width="12" style="4"/>
  </cols>
  <sheetData>
    <row r="1" spans="1:17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1:17" s="12" customForma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8" customHeight="1">
      <c r="A5" s="13" t="s">
        <v>210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</row>
    <row r="6" spans="1:17">
      <c r="A6" s="41" t="s">
        <v>213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</row>
    <row r="7" spans="1:17">
      <c r="A7" s="41" t="s">
        <v>214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7">
      <c r="A8" s="42" t="s">
        <v>215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s="22" customFormat="1"/>
    <row r="10" spans="1:17">
      <c r="B10" s="44" t="s">
        <v>189</v>
      </c>
      <c r="C10" s="44"/>
      <c r="D10" s="44"/>
      <c r="E10" s="44"/>
      <c r="F10" s="44" t="s">
        <v>190</v>
      </c>
      <c r="G10" s="44"/>
      <c r="H10" s="44"/>
      <c r="I10" s="44" t="s">
        <v>191</v>
      </c>
    </row>
    <row r="11" spans="1:17">
      <c r="C11" s="4" t="s">
        <v>16</v>
      </c>
      <c r="D11" s="4" t="s">
        <v>17</v>
      </c>
    </row>
    <row r="12" spans="1:17">
      <c r="B12" s="12"/>
      <c r="C12" s="12"/>
      <c r="D12" s="12"/>
      <c r="F12" s="4" t="s">
        <v>211</v>
      </c>
      <c r="I12" s="4" t="s">
        <v>56</v>
      </c>
      <c r="K12" s="4" t="s">
        <v>57</v>
      </c>
      <c r="L12" s="4">
        <v>1000</v>
      </c>
    </row>
    <row r="13" spans="1:17">
      <c r="B13" s="12" t="s">
        <v>53</v>
      </c>
      <c r="C13" s="12">
        <v>1200</v>
      </c>
      <c r="D13" s="12">
        <v>2600</v>
      </c>
      <c r="K13" s="4" t="s">
        <v>58</v>
      </c>
      <c r="L13" s="4">
        <v>1100</v>
      </c>
      <c r="M13" s="4" t="s">
        <v>212</v>
      </c>
    </row>
    <row r="14" spans="1:17">
      <c r="B14" s="12" t="s">
        <v>54</v>
      </c>
      <c r="C14" s="12">
        <v>300</v>
      </c>
      <c r="D14" s="12">
        <v>400</v>
      </c>
      <c r="I14" s="4" t="s">
        <v>59</v>
      </c>
      <c r="L14" s="4">
        <v>200</v>
      </c>
    </row>
    <row r="15" spans="1:17">
      <c r="B15" s="12" t="s">
        <v>55</v>
      </c>
      <c r="C15" s="12">
        <v>3800</v>
      </c>
      <c r="D15" s="12">
        <v>2400</v>
      </c>
      <c r="I15" s="4" t="s">
        <v>60</v>
      </c>
      <c r="K15" s="4" t="s">
        <v>61</v>
      </c>
      <c r="L15" s="4">
        <v>1400</v>
      </c>
    </row>
    <row r="16" spans="1:17">
      <c r="B16" s="12" t="s">
        <v>9</v>
      </c>
      <c r="C16" s="12">
        <v>-480</v>
      </c>
      <c r="D16" s="12">
        <v>-400</v>
      </c>
      <c r="K16" s="4" t="s">
        <v>9</v>
      </c>
      <c r="L16" s="4">
        <v>160</v>
      </c>
    </row>
    <row r="17" spans="2:13">
      <c r="B17" s="12"/>
      <c r="C17" s="12"/>
      <c r="D17" s="12"/>
      <c r="K17" s="4" t="s">
        <v>58</v>
      </c>
      <c r="L17" s="4">
        <v>1200</v>
      </c>
      <c r="M17" s="4" t="s">
        <v>212</v>
      </c>
    </row>
    <row r="18" spans="2:13">
      <c r="B18" s="12"/>
      <c r="C18" s="12"/>
      <c r="D18" s="12"/>
    </row>
    <row r="19" spans="2:13">
      <c r="B19" s="51" t="s">
        <v>30</v>
      </c>
      <c r="C19" s="12"/>
      <c r="D19" s="12"/>
    </row>
    <row r="20" spans="2:13">
      <c r="B20" s="12"/>
      <c r="C20" s="12"/>
      <c r="D20" s="12"/>
    </row>
    <row r="21" spans="2:13">
      <c r="B21" s="12" t="s">
        <v>63</v>
      </c>
      <c r="C21" s="12"/>
      <c r="D21" s="12"/>
      <c r="F21" s="47"/>
      <c r="G21" s="47"/>
    </row>
    <row r="22" spans="2:13">
      <c r="B22" s="12" t="s">
        <v>64</v>
      </c>
      <c r="C22" s="12"/>
      <c r="D22" s="12">
        <f>+C13-L12-D13</f>
        <v>-2400</v>
      </c>
    </row>
    <row r="23" spans="2:13">
      <c r="B23" s="12" t="s">
        <v>65</v>
      </c>
      <c r="C23" s="12"/>
      <c r="D23" s="12">
        <f>+L13</f>
        <v>1100</v>
      </c>
    </row>
    <row r="24" spans="2:13">
      <c r="B24" s="4" t="s">
        <v>66</v>
      </c>
      <c r="D24" s="30">
        <f>+L17</f>
        <v>1200</v>
      </c>
    </row>
    <row r="25" spans="2:13">
      <c r="B25" s="4" t="s">
        <v>67</v>
      </c>
      <c r="D25" s="30">
        <f>+C14-D14-L14</f>
        <v>-300</v>
      </c>
    </row>
    <row r="26" spans="2:13">
      <c r="B26" s="4" t="s">
        <v>68</v>
      </c>
      <c r="D26" s="30">
        <f>+L14</f>
        <v>200</v>
      </c>
    </row>
    <row r="27" spans="2:13">
      <c r="D27" s="30"/>
    </row>
    <row r="28" spans="2:13" ht="16.8" thickBot="1">
      <c r="B28" s="4" t="s">
        <v>69</v>
      </c>
      <c r="D28" s="27">
        <f>+SUM(D22:D26)</f>
        <v>-200</v>
      </c>
    </row>
    <row r="29" spans="2:13" ht="16.8" thickTop="1"/>
  </sheetData>
  <phoneticPr fontId="3"/>
  <pageMargins left="0.23622047244094491" right="0.23622047244094491" top="0.74803149606299213" bottom="0.74803149606299213" header="0.31496062992125984" footer="0.31496062992125984"/>
  <pageSetup paperSize="9" scale="67" fitToHeight="0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74113-4681-45AB-994C-BCC928AC9329}">
  <sheetPr>
    <pageSetUpPr fitToPage="1"/>
  </sheetPr>
  <dimension ref="A1:Q27"/>
  <sheetViews>
    <sheetView showGridLines="0" zoomScale="90" zoomScaleNormal="90" workbookViewId="0">
      <selection activeCell="I10" sqref="I10"/>
    </sheetView>
  </sheetViews>
  <sheetFormatPr defaultColWidth="12" defaultRowHeight="16.2"/>
  <cols>
    <col min="1" max="1" width="12.109375" style="4" customWidth="1"/>
    <col min="2" max="5" width="13.109375" style="4" customWidth="1"/>
    <col min="6" max="7" width="12.6640625" style="4" customWidth="1"/>
    <col min="8" max="10" width="13.109375" style="4" customWidth="1"/>
    <col min="11" max="11" width="12" style="4"/>
    <col min="12" max="12" width="11.88671875" style="4" customWidth="1"/>
    <col min="13" max="16384" width="12" style="4"/>
  </cols>
  <sheetData>
    <row r="1" spans="1:17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5" t="s">
        <v>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1:17" s="12" customForma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8" customHeight="1">
      <c r="A5" s="13" t="s">
        <v>216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</row>
    <row r="6" spans="1:17">
      <c r="A6" s="41" t="s">
        <v>217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</row>
    <row r="7" spans="1:17">
      <c r="A7" s="41" t="s">
        <v>218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7">
      <c r="A8" s="42" t="s">
        <v>219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s="22" customFormat="1"/>
    <row r="10" spans="1:17">
      <c r="B10" s="44" t="s">
        <v>189</v>
      </c>
      <c r="C10" s="44"/>
      <c r="D10" s="44"/>
      <c r="E10" s="44"/>
      <c r="F10" s="44" t="s">
        <v>190</v>
      </c>
      <c r="G10" s="44"/>
      <c r="H10" s="44"/>
      <c r="I10" s="44" t="s">
        <v>191</v>
      </c>
    </row>
    <row r="11" spans="1:17">
      <c r="B11" s="12"/>
      <c r="C11" s="12" t="s">
        <v>16</v>
      </c>
      <c r="D11" s="12" t="s">
        <v>17</v>
      </c>
    </row>
    <row r="12" spans="1:17">
      <c r="B12" s="12"/>
      <c r="C12" s="12"/>
      <c r="D12" s="12"/>
      <c r="I12" s="4" t="s">
        <v>72</v>
      </c>
      <c r="K12" s="4">
        <v>1000</v>
      </c>
    </row>
    <row r="13" spans="1:17">
      <c r="B13" s="12" t="s">
        <v>71</v>
      </c>
      <c r="C13" s="12">
        <v>2800</v>
      </c>
      <c r="D13" s="12">
        <v>2500</v>
      </c>
      <c r="I13" s="4" t="s">
        <v>73</v>
      </c>
      <c r="K13" s="4">
        <v>500</v>
      </c>
    </row>
    <row r="14" spans="1:17">
      <c r="B14" s="12" t="s">
        <v>12</v>
      </c>
      <c r="C14" s="12">
        <v>1000</v>
      </c>
      <c r="D14" s="12">
        <v>1500</v>
      </c>
      <c r="I14" s="4" t="s">
        <v>74</v>
      </c>
      <c r="K14" s="4">
        <v>100</v>
      </c>
    </row>
    <row r="15" spans="1:17">
      <c r="B15" s="12"/>
      <c r="C15" s="12"/>
      <c r="D15" s="12"/>
    </row>
    <row r="16" spans="1:17">
      <c r="B16" s="12"/>
      <c r="C16" s="12"/>
      <c r="D16" s="12"/>
    </row>
    <row r="17" spans="2:7">
      <c r="B17" s="12"/>
      <c r="C17" s="12"/>
      <c r="D17" s="12"/>
    </row>
    <row r="18" spans="2:7">
      <c r="B18" s="12"/>
      <c r="C18" s="12"/>
      <c r="D18" s="12"/>
    </row>
    <row r="19" spans="2:7">
      <c r="B19" s="51" t="s">
        <v>30</v>
      </c>
      <c r="C19" s="12"/>
      <c r="D19" s="12"/>
    </row>
    <row r="20" spans="2:7">
      <c r="B20" s="12"/>
      <c r="C20" s="12"/>
      <c r="D20" s="12"/>
    </row>
    <row r="21" spans="2:7">
      <c r="B21" s="12" t="s">
        <v>75</v>
      </c>
      <c r="C21" s="12"/>
      <c r="D21" s="12"/>
      <c r="F21" s="47"/>
      <c r="G21" s="47"/>
    </row>
    <row r="22" spans="2:7">
      <c r="B22" s="12" t="s">
        <v>76</v>
      </c>
      <c r="C22" s="12"/>
      <c r="D22" s="12">
        <f>-C13+D13+K12</f>
        <v>700</v>
      </c>
    </row>
    <row r="23" spans="2:7">
      <c r="B23" s="12" t="s">
        <v>77</v>
      </c>
      <c r="C23" s="12"/>
      <c r="D23" s="12">
        <f>-K12</f>
        <v>-1000</v>
      </c>
    </row>
    <row r="24" spans="2:7">
      <c r="B24" s="4" t="s">
        <v>78</v>
      </c>
      <c r="D24" s="30">
        <f>+K13</f>
        <v>500</v>
      </c>
    </row>
    <row r="25" spans="2:7">
      <c r="B25" s="4" t="s">
        <v>79</v>
      </c>
      <c r="D25" s="30">
        <f>-K14</f>
        <v>-100</v>
      </c>
    </row>
    <row r="26" spans="2:7" ht="16.8" thickBot="1">
      <c r="B26" s="4" t="s">
        <v>80</v>
      </c>
      <c r="D26" s="27">
        <f>+SUM(D22:D25)</f>
        <v>100</v>
      </c>
    </row>
    <row r="27" spans="2:7" ht="16.8" thickTop="1"/>
  </sheetData>
  <phoneticPr fontId="3"/>
  <pageMargins left="0.23622047244094491" right="0.23622047244094491" top="0.74803149606299213" bottom="0.74803149606299213" header="0.31496062992125984" footer="0.31496062992125984"/>
  <pageSetup paperSize="9" scale="67" fitToHeight="0" orientation="landscape" cellComments="asDisplayed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83483-FD1E-4B68-95AB-E0D7B9505283}">
  <sheetPr>
    <pageSetUpPr fitToPage="1"/>
  </sheetPr>
  <dimension ref="A1:Q119"/>
  <sheetViews>
    <sheetView showGridLines="0" topLeftCell="A4" zoomScale="90" zoomScaleNormal="90" workbookViewId="0">
      <selection activeCell="Q12" sqref="Q12"/>
    </sheetView>
  </sheetViews>
  <sheetFormatPr defaultColWidth="12" defaultRowHeight="16.2"/>
  <cols>
    <col min="1" max="1" width="12.109375" style="4" customWidth="1"/>
    <col min="2" max="5" width="13.109375" style="4" customWidth="1"/>
    <col min="6" max="7" width="12.6640625" style="4" customWidth="1"/>
    <col min="8" max="10" width="13.109375" style="4" customWidth="1"/>
    <col min="11" max="11" width="12" style="4"/>
    <col min="12" max="12" width="11.88671875" style="4" customWidth="1"/>
    <col min="13" max="16384" width="12" style="4"/>
  </cols>
  <sheetData>
    <row r="1" spans="1:17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5" t="s">
        <v>220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>
      <c r="A3" s="5"/>
      <c r="B3" s="53" t="s">
        <v>221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>
      <c r="A4" s="8"/>
      <c r="B4" s="52" t="s">
        <v>222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</row>
    <row r="5" spans="1:17" s="12" customForma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8" customHeight="1">
      <c r="A6" s="13" t="s">
        <v>223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>
      <c r="A7" s="16"/>
      <c r="B7" s="74" t="s">
        <v>229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7">
      <c r="A8" s="16"/>
      <c r="B8" s="74" t="s">
        <v>231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>
      <c r="A9" s="19"/>
      <c r="B9" s="75" t="s">
        <v>232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</row>
    <row r="12" spans="1:17">
      <c r="B12" s="44" t="s">
        <v>189</v>
      </c>
      <c r="I12" s="44" t="s">
        <v>190</v>
      </c>
      <c r="L12" s="44" t="s">
        <v>191</v>
      </c>
    </row>
    <row r="13" spans="1:17">
      <c r="I13" s="4" t="s">
        <v>18</v>
      </c>
      <c r="J13" s="4">
        <v>54400</v>
      </c>
      <c r="L13" s="4" t="s">
        <v>133</v>
      </c>
      <c r="N13" s="4" t="s">
        <v>57</v>
      </c>
      <c r="O13" s="4">
        <v>2400</v>
      </c>
    </row>
    <row r="14" spans="1:17">
      <c r="B14" s="23" t="s">
        <v>83</v>
      </c>
      <c r="C14" s="32" t="s">
        <v>88</v>
      </c>
      <c r="D14" s="32" t="s">
        <v>89</v>
      </c>
      <c r="E14" s="23" t="s">
        <v>90</v>
      </c>
      <c r="F14" s="32" t="s">
        <v>88</v>
      </c>
      <c r="G14" s="33" t="s">
        <v>89</v>
      </c>
      <c r="I14" s="4" t="s">
        <v>19</v>
      </c>
      <c r="J14" s="4">
        <v>-35200</v>
      </c>
      <c r="N14" s="4" t="s">
        <v>132</v>
      </c>
      <c r="O14" s="4">
        <v>2800</v>
      </c>
    </row>
    <row r="15" spans="1:17">
      <c r="B15" s="57" t="s">
        <v>84</v>
      </c>
      <c r="C15" s="58">
        <v>10800</v>
      </c>
      <c r="D15" s="58">
        <v>16960</v>
      </c>
      <c r="E15" s="66" t="s">
        <v>11</v>
      </c>
      <c r="F15" s="67">
        <v>2400</v>
      </c>
      <c r="G15" s="68">
        <v>3200</v>
      </c>
      <c r="I15" s="4" t="s">
        <v>95</v>
      </c>
      <c r="J15" s="4">
        <v>-4800</v>
      </c>
      <c r="L15" s="4" t="s">
        <v>134</v>
      </c>
      <c r="N15" s="4" t="s">
        <v>57</v>
      </c>
      <c r="O15" s="4">
        <v>9600</v>
      </c>
    </row>
    <row r="16" spans="1:17">
      <c r="A16" s="84" t="s">
        <v>224</v>
      </c>
      <c r="B16" s="66" t="s">
        <v>5</v>
      </c>
      <c r="C16" s="67">
        <v>5600</v>
      </c>
      <c r="D16" s="67">
        <v>6400</v>
      </c>
      <c r="E16" s="69" t="s">
        <v>91</v>
      </c>
      <c r="F16" s="70">
        <v>5600</v>
      </c>
      <c r="G16" s="73">
        <v>4000</v>
      </c>
      <c r="H16" s="90" t="s">
        <v>226</v>
      </c>
      <c r="I16" s="4" t="s">
        <v>21</v>
      </c>
      <c r="J16" s="4">
        <v>-40</v>
      </c>
      <c r="N16" s="4" t="s">
        <v>9</v>
      </c>
      <c r="O16" s="4">
        <v>1600</v>
      </c>
    </row>
    <row r="17" spans="1:15">
      <c r="A17" s="85"/>
      <c r="B17" s="66" t="s">
        <v>85</v>
      </c>
      <c r="C17" s="67">
        <v>-280</v>
      </c>
      <c r="D17" s="67">
        <v>-320</v>
      </c>
      <c r="E17" s="24" t="s">
        <v>92</v>
      </c>
      <c r="F17" s="28">
        <v>1600</v>
      </c>
      <c r="G17" s="34">
        <v>2000</v>
      </c>
      <c r="H17" s="91"/>
      <c r="I17" s="4" t="s">
        <v>23</v>
      </c>
      <c r="J17" s="4">
        <v>-3280</v>
      </c>
      <c r="N17" s="4" t="s">
        <v>132</v>
      </c>
      <c r="O17" s="4">
        <v>7200</v>
      </c>
    </row>
    <row r="18" spans="1:15">
      <c r="A18" s="85"/>
      <c r="B18" s="66" t="s">
        <v>7</v>
      </c>
      <c r="C18" s="67">
        <v>4800</v>
      </c>
      <c r="D18" s="67">
        <v>3000</v>
      </c>
      <c r="E18" s="69" t="s">
        <v>12</v>
      </c>
      <c r="F18" s="70">
        <v>16000</v>
      </c>
      <c r="G18" s="73">
        <v>16800</v>
      </c>
      <c r="H18" s="92"/>
      <c r="I18" s="4" t="s">
        <v>96</v>
      </c>
      <c r="J18" s="25">
        <v>-960</v>
      </c>
      <c r="L18" s="4" t="s">
        <v>135</v>
      </c>
      <c r="O18" s="4">
        <v>640</v>
      </c>
    </row>
    <row r="19" spans="1:15">
      <c r="A19" s="86"/>
      <c r="B19" s="66" t="s">
        <v>86</v>
      </c>
      <c r="C19" s="67">
        <v>80</v>
      </c>
      <c r="D19" s="67">
        <v>160</v>
      </c>
      <c r="E19" s="54" t="s">
        <v>93</v>
      </c>
      <c r="F19" s="55">
        <v>1600</v>
      </c>
      <c r="G19" s="56">
        <v>1840</v>
      </c>
      <c r="I19" s="4" t="s">
        <v>25</v>
      </c>
      <c r="J19" s="4">
        <f>+SUM(J13:J18)</f>
        <v>10120</v>
      </c>
      <c r="L19" s="4" t="s">
        <v>136</v>
      </c>
      <c r="O19" s="4">
        <v>3200</v>
      </c>
    </row>
    <row r="20" spans="1:15">
      <c r="A20" s="87" t="s">
        <v>225</v>
      </c>
      <c r="B20" s="71" t="s">
        <v>53</v>
      </c>
      <c r="C20" s="72">
        <v>3200</v>
      </c>
      <c r="D20" s="72">
        <v>1440</v>
      </c>
      <c r="E20" s="54" t="s">
        <v>14</v>
      </c>
      <c r="F20" s="55">
        <v>13800</v>
      </c>
      <c r="G20" s="56">
        <v>16920</v>
      </c>
      <c r="I20" s="4" t="s">
        <v>97</v>
      </c>
      <c r="J20" s="4">
        <v>320</v>
      </c>
      <c r="L20" s="4" t="s">
        <v>137</v>
      </c>
      <c r="O20" s="4">
        <v>800</v>
      </c>
    </row>
    <row r="21" spans="1:15">
      <c r="A21" s="88"/>
      <c r="B21" s="71" t="s">
        <v>54</v>
      </c>
      <c r="C21" s="72">
        <v>800</v>
      </c>
      <c r="D21" s="72">
        <v>400</v>
      </c>
      <c r="E21" s="24"/>
      <c r="F21" s="28"/>
      <c r="G21" s="34"/>
      <c r="I21" s="4" t="s">
        <v>98</v>
      </c>
      <c r="J21" s="4">
        <v>400</v>
      </c>
      <c r="L21" s="4" t="s">
        <v>138</v>
      </c>
      <c r="N21" s="4" t="s">
        <v>139</v>
      </c>
      <c r="O21" s="4">
        <v>2400</v>
      </c>
    </row>
    <row r="22" spans="1:15">
      <c r="A22" s="88"/>
      <c r="B22" s="71" t="s">
        <v>87</v>
      </c>
      <c r="C22" s="72">
        <v>24000</v>
      </c>
      <c r="D22" s="72">
        <v>26400</v>
      </c>
      <c r="E22" s="24"/>
      <c r="F22" s="28"/>
      <c r="G22" s="34"/>
      <c r="I22" s="4" t="s">
        <v>99</v>
      </c>
      <c r="J22" s="25">
        <v>-480</v>
      </c>
      <c r="N22" s="4" t="s">
        <v>140</v>
      </c>
      <c r="O22" s="4">
        <v>240</v>
      </c>
    </row>
    <row r="23" spans="1:15">
      <c r="A23" s="89"/>
      <c r="B23" s="71" t="s">
        <v>9</v>
      </c>
      <c r="C23" s="72">
        <v>-8000</v>
      </c>
      <c r="D23" s="72">
        <v>-9680</v>
      </c>
      <c r="E23" s="24"/>
      <c r="F23" s="28"/>
      <c r="G23" s="34"/>
      <c r="I23" s="4" t="s">
        <v>100</v>
      </c>
      <c r="J23" s="4">
        <f>+SUM(J19:J22)</f>
        <v>10360</v>
      </c>
    </row>
    <row r="24" spans="1:15" ht="16.8" thickBot="1">
      <c r="B24" s="35"/>
      <c r="C24" s="26">
        <f>+SUM(C15:C23)</f>
        <v>41000</v>
      </c>
      <c r="D24" s="26">
        <f>+SUM(D15:D23)</f>
        <v>44760</v>
      </c>
      <c r="E24" s="35"/>
      <c r="F24" s="26">
        <f>+SUM(F15:F23)</f>
        <v>41000</v>
      </c>
      <c r="G24" s="36">
        <f>+SUM(G15:G23)</f>
        <v>44760</v>
      </c>
      <c r="I24" s="4" t="s">
        <v>101</v>
      </c>
      <c r="J24" s="25">
        <v>-800</v>
      </c>
    </row>
    <row r="25" spans="1:15" ht="16.8" thickTop="1">
      <c r="B25" s="28"/>
      <c r="C25" s="28"/>
      <c r="D25" s="28"/>
      <c r="E25" s="28"/>
      <c r="F25" s="28"/>
      <c r="G25" s="28"/>
      <c r="I25" s="4" t="s">
        <v>27</v>
      </c>
      <c r="J25" s="28">
        <f>+SUM(J23:J24)</f>
        <v>9560</v>
      </c>
    </row>
    <row r="26" spans="1:15">
      <c r="B26" s="28"/>
      <c r="C26" s="28"/>
      <c r="D26" s="28"/>
      <c r="E26" s="28"/>
      <c r="F26" s="28"/>
      <c r="G26" s="28"/>
      <c r="I26" s="4" t="s">
        <v>28</v>
      </c>
      <c r="J26" s="25">
        <v>-3800</v>
      </c>
    </row>
    <row r="27" spans="1:15">
      <c r="I27" s="4" t="s">
        <v>27</v>
      </c>
      <c r="J27" s="4">
        <f>+SUM(J25:J26)</f>
        <v>5760</v>
      </c>
    </row>
    <row r="28" spans="1:15">
      <c r="B28" s="44" t="s">
        <v>30</v>
      </c>
    </row>
    <row r="29" spans="1:15">
      <c r="B29" s="4" t="s">
        <v>227</v>
      </c>
      <c r="H29" s="4" t="s">
        <v>228</v>
      </c>
    </row>
    <row r="30" spans="1:15">
      <c r="C30" s="4" t="s">
        <v>27</v>
      </c>
      <c r="E30" s="30">
        <f>+J25</f>
        <v>9560</v>
      </c>
      <c r="H30" s="4" t="s">
        <v>123</v>
      </c>
      <c r="J30" s="4">
        <f>+J13+C16-D16</f>
        <v>53600</v>
      </c>
    </row>
    <row r="31" spans="1:15">
      <c r="C31" s="4" t="s">
        <v>23</v>
      </c>
      <c r="E31" s="30">
        <f>-J17</f>
        <v>3280</v>
      </c>
      <c r="H31" s="4" t="s">
        <v>47</v>
      </c>
      <c r="J31" s="4">
        <f>+J14+G15-F15+C18-D18</f>
        <v>-32600</v>
      </c>
    </row>
    <row r="32" spans="1:15">
      <c r="C32" s="4" t="s">
        <v>130</v>
      </c>
      <c r="E32" s="30">
        <f>+C17-D17</f>
        <v>40</v>
      </c>
      <c r="H32" s="4" t="s">
        <v>48</v>
      </c>
      <c r="J32" s="4">
        <f>+J15</f>
        <v>-4800</v>
      </c>
    </row>
    <row r="33" spans="2:10">
      <c r="C33" s="4" t="s">
        <v>97</v>
      </c>
      <c r="E33" s="30">
        <f>-J20</f>
        <v>-320</v>
      </c>
      <c r="H33" s="4" t="s">
        <v>49</v>
      </c>
      <c r="J33" s="25">
        <f>+J18+C19-D19</f>
        <v>-1040</v>
      </c>
    </row>
    <row r="34" spans="2:10">
      <c r="C34" s="4" t="s">
        <v>129</v>
      </c>
      <c r="E34" s="30">
        <f>-J21</f>
        <v>-400</v>
      </c>
      <c r="H34" s="4" t="s">
        <v>35</v>
      </c>
      <c r="J34" s="63">
        <f>+SUM(J30:J33)</f>
        <v>15160</v>
      </c>
    </row>
    <row r="35" spans="2:10">
      <c r="C35" s="4" t="s">
        <v>127</v>
      </c>
      <c r="E35" s="30">
        <f>-J22</f>
        <v>480</v>
      </c>
      <c r="H35" s="4" t="s">
        <v>124</v>
      </c>
      <c r="J35" s="4">
        <f>+J20</f>
        <v>320</v>
      </c>
    </row>
    <row r="36" spans="2:10">
      <c r="C36" s="4" t="s">
        <v>128</v>
      </c>
      <c r="E36" s="30">
        <f>-J24</f>
        <v>800</v>
      </c>
      <c r="H36" s="4" t="s">
        <v>125</v>
      </c>
      <c r="J36" s="4">
        <f>+J22</f>
        <v>-480</v>
      </c>
    </row>
    <row r="37" spans="2:10">
      <c r="C37" s="4" t="s">
        <v>102</v>
      </c>
      <c r="E37" s="30">
        <f>+C16-D16</f>
        <v>-800</v>
      </c>
      <c r="H37" s="4" t="s">
        <v>37</v>
      </c>
      <c r="J37" s="4">
        <f>J26+G17-F17</f>
        <v>-3400</v>
      </c>
    </row>
    <row r="38" spans="2:10" ht="16.8" thickBot="1">
      <c r="C38" s="4" t="s">
        <v>103</v>
      </c>
      <c r="E38" s="30">
        <f>+C18-D18</f>
        <v>1800</v>
      </c>
      <c r="H38" s="4" t="s">
        <v>126</v>
      </c>
      <c r="J38" s="26">
        <f>+SUM(J34:J37)</f>
        <v>11600</v>
      </c>
    </row>
    <row r="39" spans="2:10" ht="16.8" thickTop="1">
      <c r="C39" s="4" t="s">
        <v>105</v>
      </c>
      <c r="E39" s="30">
        <f>+C19-D19</f>
        <v>-80</v>
      </c>
    </row>
    <row r="40" spans="2:10">
      <c r="C40" s="4" t="s">
        <v>104</v>
      </c>
      <c r="E40" s="31">
        <f>+G15-F15</f>
        <v>800</v>
      </c>
    </row>
    <row r="41" spans="2:10">
      <c r="B41" s="76"/>
      <c r="C41" s="77" t="s">
        <v>106</v>
      </c>
      <c r="D41" s="78"/>
      <c r="E41" s="77">
        <f>+SUM(E30:E40)</f>
        <v>15160</v>
      </c>
      <c r="F41" s="79" t="s">
        <v>230</v>
      </c>
    </row>
    <row r="42" spans="2:10">
      <c r="C42" s="45" t="s">
        <v>107</v>
      </c>
      <c r="D42" s="45"/>
      <c r="E42" s="45">
        <f>+J35</f>
        <v>320</v>
      </c>
    </row>
    <row r="43" spans="2:10">
      <c r="C43" s="45" t="s">
        <v>108</v>
      </c>
      <c r="D43" s="45"/>
      <c r="E43" s="45">
        <f>+J36</f>
        <v>-480</v>
      </c>
    </row>
    <row r="44" spans="2:10">
      <c r="C44" s="45" t="s">
        <v>109</v>
      </c>
      <c r="D44" s="45"/>
      <c r="E44" s="59">
        <f>+J37</f>
        <v>-3400</v>
      </c>
    </row>
    <row r="45" spans="2:10">
      <c r="C45" s="45" t="s">
        <v>31</v>
      </c>
      <c r="D45" s="45"/>
      <c r="E45" s="64">
        <f>+SUM(E41:E44)</f>
        <v>11600</v>
      </c>
      <c r="F45" s="4" t="s">
        <v>0</v>
      </c>
    </row>
    <row r="46" spans="2:10">
      <c r="B46" s="4" t="s">
        <v>63</v>
      </c>
      <c r="E46" s="61"/>
    </row>
    <row r="47" spans="2:10">
      <c r="C47" s="4" t="s">
        <v>110</v>
      </c>
      <c r="E47" s="61">
        <f>+C20-O13-D20</f>
        <v>-640</v>
      </c>
    </row>
    <row r="48" spans="2:10">
      <c r="C48" s="4" t="s">
        <v>111</v>
      </c>
      <c r="E48" s="61">
        <f>+O14</f>
        <v>2800</v>
      </c>
    </row>
    <row r="49" spans="2:6">
      <c r="C49" s="4" t="s">
        <v>112</v>
      </c>
      <c r="E49" s="61">
        <f>+C22-D22-O15</f>
        <v>-12000</v>
      </c>
    </row>
    <row r="50" spans="2:6">
      <c r="C50" s="4" t="s">
        <v>113</v>
      </c>
      <c r="E50" s="61">
        <f>+O17</f>
        <v>7200</v>
      </c>
    </row>
    <row r="51" spans="2:6">
      <c r="C51" s="4" t="s">
        <v>114</v>
      </c>
      <c r="E51" s="61">
        <f>+C21-D21-O18</f>
        <v>-240</v>
      </c>
    </row>
    <row r="52" spans="2:6">
      <c r="C52" s="4" t="s">
        <v>115</v>
      </c>
      <c r="E52" s="62">
        <f>+O18</f>
        <v>640</v>
      </c>
    </row>
    <row r="53" spans="2:6">
      <c r="C53" s="4" t="s">
        <v>63</v>
      </c>
      <c r="E53" s="63">
        <f>+SUM(E47:E52)</f>
        <v>-2240</v>
      </c>
      <c r="F53" s="4" t="s">
        <v>1</v>
      </c>
    </row>
    <row r="54" spans="2:6">
      <c r="B54" s="4" t="s">
        <v>75</v>
      </c>
      <c r="E54" s="60"/>
    </row>
    <row r="55" spans="2:6">
      <c r="C55" s="4" t="s">
        <v>116</v>
      </c>
      <c r="E55" s="60">
        <f>+G16+O19-F16</f>
        <v>1600</v>
      </c>
    </row>
    <row r="56" spans="2:6">
      <c r="C56" s="4" t="s">
        <v>117</v>
      </c>
      <c r="E56" s="60">
        <f>-O19</f>
        <v>-3200</v>
      </c>
    </row>
    <row r="57" spans="2:6">
      <c r="C57" s="4" t="s">
        <v>118</v>
      </c>
      <c r="E57" s="60">
        <f>+O20</f>
        <v>800</v>
      </c>
    </row>
    <row r="58" spans="2:6">
      <c r="C58" s="4" t="s">
        <v>119</v>
      </c>
      <c r="E58" s="60">
        <f>-O21</f>
        <v>-2400</v>
      </c>
    </row>
    <row r="59" spans="2:6">
      <c r="C59" s="4" t="s">
        <v>75</v>
      </c>
      <c r="E59" s="65">
        <f>+SUM(E55:E58)</f>
        <v>-3200</v>
      </c>
      <c r="F59" s="4" t="s">
        <v>141</v>
      </c>
    </row>
    <row r="60" spans="2:6">
      <c r="B60" s="45" t="s">
        <v>120</v>
      </c>
      <c r="C60" s="45"/>
      <c r="D60" s="45"/>
      <c r="E60" s="45">
        <f>+E62-E61</f>
        <v>6160</v>
      </c>
      <c r="F60" s="4" t="s">
        <v>142</v>
      </c>
    </row>
    <row r="61" spans="2:6">
      <c r="B61" s="45" t="s">
        <v>121</v>
      </c>
      <c r="C61" s="45"/>
      <c r="D61" s="45"/>
      <c r="E61" s="45">
        <f>+C15</f>
        <v>10800</v>
      </c>
    </row>
    <row r="62" spans="2:6" ht="16.8" thickBot="1">
      <c r="B62" s="45" t="s">
        <v>122</v>
      </c>
      <c r="C62" s="45"/>
      <c r="D62" s="45"/>
      <c r="E62" s="46">
        <f>+D15</f>
        <v>16960</v>
      </c>
    </row>
    <row r="63" spans="2:6" ht="16.8" thickTop="1"/>
    <row r="69" spans="1:12">
      <c r="B69" s="4" t="s">
        <v>81</v>
      </c>
    </row>
    <row r="70" spans="1:12">
      <c r="B70" s="4" t="s">
        <v>82</v>
      </c>
      <c r="I70" s="4" t="s">
        <v>94</v>
      </c>
    </row>
    <row r="71" spans="1:12">
      <c r="A71" s="28"/>
      <c r="B71" s="28"/>
      <c r="C71" s="28"/>
      <c r="D71" s="28"/>
      <c r="E71" s="28"/>
      <c r="F71" s="28"/>
      <c r="G71" s="28"/>
      <c r="H71" s="28"/>
    </row>
    <row r="72" spans="1:12">
      <c r="A72" s="28"/>
      <c r="B72" s="23" t="s">
        <v>83</v>
      </c>
      <c r="C72" s="32" t="s">
        <v>88</v>
      </c>
      <c r="D72" s="32" t="s">
        <v>89</v>
      </c>
      <c r="E72" s="23" t="s">
        <v>90</v>
      </c>
      <c r="F72" s="32" t="s">
        <v>88</v>
      </c>
      <c r="G72" s="33" t="s">
        <v>89</v>
      </c>
      <c r="H72" s="28"/>
      <c r="I72" s="4" t="s">
        <v>156</v>
      </c>
      <c r="K72" s="4" t="s">
        <v>157</v>
      </c>
    </row>
    <row r="73" spans="1:12">
      <c r="A73" s="28"/>
      <c r="B73" s="24" t="s">
        <v>84</v>
      </c>
      <c r="C73" s="28">
        <v>43200</v>
      </c>
      <c r="D73" s="28">
        <v>57100</v>
      </c>
      <c r="E73" s="24" t="s">
        <v>151</v>
      </c>
      <c r="F73" s="28">
        <v>16000</v>
      </c>
      <c r="G73" s="34">
        <v>9600</v>
      </c>
      <c r="H73" s="28"/>
      <c r="I73" s="4" t="s">
        <v>19</v>
      </c>
      <c r="J73" s="4">
        <v>140800</v>
      </c>
      <c r="K73" s="4" t="s">
        <v>18</v>
      </c>
      <c r="L73" s="4">
        <v>217600</v>
      </c>
    </row>
    <row r="74" spans="1:12">
      <c r="A74" s="28"/>
      <c r="B74" s="24" t="s">
        <v>148</v>
      </c>
      <c r="C74" s="28">
        <v>16000</v>
      </c>
      <c r="D74" s="28">
        <v>19200</v>
      </c>
      <c r="E74" s="24" t="s">
        <v>11</v>
      </c>
      <c r="F74" s="28">
        <v>9600</v>
      </c>
      <c r="G74" s="34">
        <v>12800</v>
      </c>
      <c r="H74" s="28"/>
      <c r="I74" s="4" t="s">
        <v>158</v>
      </c>
      <c r="J74" s="4">
        <v>19200</v>
      </c>
      <c r="K74" s="4" t="s">
        <v>97</v>
      </c>
      <c r="L74" s="4">
        <v>1280</v>
      </c>
    </row>
    <row r="75" spans="1:12">
      <c r="A75" s="28"/>
      <c r="B75" s="24" t="s">
        <v>5</v>
      </c>
      <c r="C75" s="28">
        <v>22400</v>
      </c>
      <c r="D75" s="28">
        <v>25520</v>
      </c>
      <c r="E75" s="24" t="s">
        <v>71</v>
      </c>
      <c r="F75" s="28">
        <v>22400</v>
      </c>
      <c r="G75" s="34">
        <v>16000</v>
      </c>
      <c r="H75" s="28"/>
      <c r="I75" s="4" t="s">
        <v>159</v>
      </c>
      <c r="J75" s="4">
        <v>80</v>
      </c>
      <c r="K75" s="4" t="s">
        <v>163</v>
      </c>
      <c r="L75" s="4">
        <v>1600</v>
      </c>
    </row>
    <row r="76" spans="1:12">
      <c r="A76" s="28"/>
      <c r="B76" s="24" t="s">
        <v>85</v>
      </c>
      <c r="C76" s="28">
        <v>-640</v>
      </c>
      <c r="D76" s="28">
        <v>-720</v>
      </c>
      <c r="E76" s="24" t="s">
        <v>92</v>
      </c>
      <c r="F76" s="28">
        <v>6400</v>
      </c>
      <c r="G76" s="34">
        <v>8000</v>
      </c>
      <c r="H76" s="28"/>
      <c r="I76" s="4" t="s">
        <v>21</v>
      </c>
      <c r="J76" s="4">
        <v>320</v>
      </c>
    </row>
    <row r="77" spans="1:12">
      <c r="A77" s="28"/>
      <c r="B77" s="24" t="s">
        <v>53</v>
      </c>
      <c r="C77" s="28">
        <v>12800</v>
      </c>
      <c r="D77" s="28">
        <v>5760</v>
      </c>
      <c r="E77" s="24" t="s">
        <v>152</v>
      </c>
      <c r="F77" s="28">
        <v>960</v>
      </c>
      <c r="G77" s="34">
        <v>640</v>
      </c>
      <c r="H77" s="28"/>
      <c r="I77" s="4" t="s">
        <v>23</v>
      </c>
      <c r="J77" s="4">
        <v>13120</v>
      </c>
    </row>
    <row r="78" spans="1:12">
      <c r="A78" s="28"/>
      <c r="B78" s="24" t="s">
        <v>7</v>
      </c>
      <c r="C78" s="28">
        <v>19200</v>
      </c>
      <c r="D78" s="28">
        <v>12000</v>
      </c>
      <c r="E78" s="24" t="s">
        <v>153</v>
      </c>
      <c r="F78" s="28">
        <v>320</v>
      </c>
      <c r="G78" s="34">
        <v>480</v>
      </c>
      <c r="H78" s="28"/>
      <c r="I78" s="4" t="s">
        <v>160</v>
      </c>
      <c r="J78" s="4">
        <v>800</v>
      </c>
    </row>
    <row r="79" spans="1:12">
      <c r="A79" s="28"/>
      <c r="B79" s="24" t="s">
        <v>86</v>
      </c>
      <c r="C79" s="28">
        <v>320</v>
      </c>
      <c r="D79" s="28">
        <v>640</v>
      </c>
      <c r="E79" s="24" t="s">
        <v>154</v>
      </c>
      <c r="F79" s="28">
        <v>28480</v>
      </c>
      <c r="G79" s="34">
        <v>29120</v>
      </c>
      <c r="H79" s="28"/>
      <c r="I79" s="4" t="s">
        <v>96</v>
      </c>
      <c r="J79" s="4">
        <v>3840</v>
      </c>
    </row>
    <row r="80" spans="1:12">
      <c r="A80" s="28"/>
      <c r="B80" s="24" t="s">
        <v>149</v>
      </c>
      <c r="C80" s="28">
        <v>640</v>
      </c>
      <c r="D80" s="28">
        <v>320</v>
      </c>
      <c r="E80" s="24" t="s">
        <v>12</v>
      </c>
      <c r="F80" s="28">
        <v>64000</v>
      </c>
      <c r="G80" s="34">
        <v>67200</v>
      </c>
      <c r="H80" s="28"/>
      <c r="I80" s="4" t="s">
        <v>127</v>
      </c>
      <c r="J80" s="4">
        <v>1920</v>
      </c>
    </row>
    <row r="81" spans="1:12">
      <c r="A81" s="28"/>
      <c r="B81" s="24" t="s">
        <v>87</v>
      </c>
      <c r="C81" s="28">
        <v>96000</v>
      </c>
      <c r="D81" s="28">
        <v>105600</v>
      </c>
      <c r="E81" s="24" t="s">
        <v>93</v>
      </c>
      <c r="F81" s="28">
        <v>6400</v>
      </c>
      <c r="G81" s="34">
        <v>7360</v>
      </c>
      <c r="H81" s="28"/>
      <c r="I81" s="4" t="s">
        <v>161</v>
      </c>
      <c r="J81" s="4">
        <v>640</v>
      </c>
    </row>
    <row r="82" spans="1:12">
      <c r="A82" s="28"/>
      <c r="B82" s="24" t="s">
        <v>9</v>
      </c>
      <c r="C82" s="28">
        <v>-32000</v>
      </c>
      <c r="D82" s="28">
        <v>-38400</v>
      </c>
      <c r="E82" s="24" t="s">
        <v>155</v>
      </c>
      <c r="F82" s="28">
        <v>9600</v>
      </c>
      <c r="G82" s="34">
        <v>12800</v>
      </c>
      <c r="H82" s="28"/>
      <c r="I82" s="4" t="s">
        <v>162</v>
      </c>
      <c r="J82" s="4">
        <v>960</v>
      </c>
    </row>
    <row r="83" spans="1:12">
      <c r="A83" s="28"/>
      <c r="B83" s="38" t="s">
        <v>150</v>
      </c>
      <c r="C83" s="25">
        <v>3200</v>
      </c>
      <c r="D83" s="25">
        <v>1600</v>
      </c>
      <c r="E83" s="38" t="s">
        <v>14</v>
      </c>
      <c r="F83" s="25">
        <v>16960</v>
      </c>
      <c r="G83" s="39">
        <v>24620</v>
      </c>
      <c r="H83" s="28"/>
      <c r="I83" s="4" t="s">
        <v>101</v>
      </c>
      <c r="J83" s="4">
        <v>2880</v>
      </c>
    </row>
    <row r="84" spans="1:12" ht="16.8" thickBot="1">
      <c r="A84" s="28"/>
      <c r="B84" s="35"/>
      <c r="C84" s="26">
        <f>+SUM(C73:C83)</f>
        <v>181120</v>
      </c>
      <c r="D84" s="26">
        <f>+SUM(D73:D83)</f>
        <v>188620</v>
      </c>
      <c r="E84" s="35"/>
      <c r="F84" s="26">
        <f>+SUM(F73:F83)</f>
        <v>181120</v>
      </c>
      <c r="G84" s="36">
        <f>+SUM(G73:G83)</f>
        <v>188620</v>
      </c>
      <c r="H84" s="28"/>
      <c r="I84" s="4" t="s">
        <v>28</v>
      </c>
      <c r="J84" s="4">
        <v>14500</v>
      </c>
    </row>
    <row r="85" spans="1:12" ht="16.8" thickTop="1">
      <c r="I85" s="4" t="s">
        <v>29</v>
      </c>
      <c r="J85" s="4">
        <v>21420</v>
      </c>
    </row>
    <row r="86" spans="1:12">
      <c r="E86" s="28"/>
      <c r="J86" s="4">
        <f>+SUM(J73:J85)</f>
        <v>220480</v>
      </c>
      <c r="L86" s="4">
        <f>+SUM(L73:L85)</f>
        <v>220480</v>
      </c>
    </row>
    <row r="88" spans="1:12">
      <c r="B88" s="4" t="s">
        <v>62</v>
      </c>
    </row>
    <row r="89" spans="1:12">
      <c r="B89" s="4" t="s">
        <v>31</v>
      </c>
      <c r="G89" s="4" t="s">
        <v>31</v>
      </c>
    </row>
    <row r="90" spans="1:12">
      <c r="C90" s="4" t="s">
        <v>27</v>
      </c>
      <c r="E90" s="30">
        <f>+J84+J85</f>
        <v>35920</v>
      </c>
      <c r="H90" s="4" t="s">
        <v>143</v>
      </c>
      <c r="J90" s="30">
        <f>+L73+SUM(C74:C76)-SUM(D74:D76)-SUM(J75:J76)</f>
        <v>210960</v>
      </c>
    </row>
    <row r="91" spans="1:12">
      <c r="C91" s="4" t="s">
        <v>23</v>
      </c>
      <c r="E91" s="30">
        <f>+J77</f>
        <v>13120</v>
      </c>
      <c r="H91" s="4" t="s">
        <v>144</v>
      </c>
      <c r="J91" s="30">
        <f>-J73+(SUM(G73:G74)-SUM(F73:F74))+(C78-D78)-J78</f>
        <v>-137600</v>
      </c>
    </row>
    <row r="92" spans="1:12">
      <c r="C92" s="4" t="s">
        <v>130</v>
      </c>
      <c r="E92" s="30">
        <f>+C76-D76</f>
        <v>80</v>
      </c>
      <c r="H92" s="4" t="s">
        <v>145</v>
      </c>
      <c r="J92" s="30">
        <f>-J74+(G78-F78)</f>
        <v>-19040</v>
      </c>
    </row>
    <row r="93" spans="1:12">
      <c r="C93" s="4" t="s">
        <v>97</v>
      </c>
      <c r="E93" s="30">
        <f>-L74</f>
        <v>-1280</v>
      </c>
      <c r="H93" s="4" t="s">
        <v>146</v>
      </c>
      <c r="J93" s="31">
        <f>-J79+(C79-D79)</f>
        <v>-4160</v>
      </c>
    </row>
    <row r="94" spans="1:12">
      <c r="C94" s="4" t="s">
        <v>129</v>
      </c>
      <c r="E94" s="30">
        <f>-L75</f>
        <v>-1600</v>
      </c>
      <c r="H94" s="4" t="s">
        <v>147</v>
      </c>
      <c r="J94" s="30">
        <f>+SUM(J90:J93)</f>
        <v>50160</v>
      </c>
    </row>
    <row r="95" spans="1:12">
      <c r="C95" s="4" t="s">
        <v>127</v>
      </c>
      <c r="E95" s="30">
        <f>+J80</f>
        <v>1920</v>
      </c>
      <c r="H95" s="4" t="s">
        <v>107</v>
      </c>
      <c r="J95" s="30">
        <f>+L74+(C80-D80)</f>
        <v>1600</v>
      </c>
    </row>
    <row r="96" spans="1:12">
      <c r="C96" s="4" t="s">
        <v>164</v>
      </c>
      <c r="E96" s="30">
        <f>+J81</f>
        <v>640</v>
      </c>
      <c r="H96" s="4" t="s">
        <v>108</v>
      </c>
      <c r="J96" s="30">
        <f>-J80+(G77-F77)</f>
        <v>-2240</v>
      </c>
    </row>
    <row r="97" spans="3:16">
      <c r="C97" s="4" t="s">
        <v>165</v>
      </c>
      <c r="E97" s="30">
        <f>+J82</f>
        <v>960</v>
      </c>
      <c r="H97" s="4" t="s">
        <v>109</v>
      </c>
      <c r="J97" s="30">
        <f>-J84+(G76-F76)</f>
        <v>-12900</v>
      </c>
    </row>
    <row r="98" spans="3:16" ht="16.8" thickBot="1">
      <c r="C98" s="4" t="s">
        <v>128</v>
      </c>
      <c r="E98" s="30">
        <f>+J83</f>
        <v>2880</v>
      </c>
      <c r="H98" s="4" t="s">
        <v>31</v>
      </c>
      <c r="J98" s="27">
        <f>+SUM(J94:J97)</f>
        <v>36620</v>
      </c>
      <c r="K98" s="4" t="s">
        <v>180</v>
      </c>
    </row>
    <row r="99" spans="3:16" ht="16.8" thickTop="1">
      <c r="C99" s="4" t="s">
        <v>102</v>
      </c>
      <c r="E99" s="30">
        <f>+SUM(C74:C75)-SUM(D74:D75)</f>
        <v>-6320</v>
      </c>
      <c r="G99" s="4" t="s">
        <v>63</v>
      </c>
      <c r="J99" s="30"/>
      <c r="M99" s="4" t="s">
        <v>131</v>
      </c>
    </row>
    <row r="100" spans="3:16">
      <c r="C100" s="4" t="s">
        <v>103</v>
      </c>
      <c r="E100" s="30">
        <f>+C78-D78</f>
        <v>7200</v>
      </c>
      <c r="H100" s="4" t="s">
        <v>110</v>
      </c>
      <c r="J100" s="30">
        <f>-(D77+P102-C77+J81)</f>
        <v>-3200</v>
      </c>
      <c r="M100" s="4" t="s">
        <v>167</v>
      </c>
      <c r="O100" s="4" t="s">
        <v>168</v>
      </c>
      <c r="P100" s="4">
        <v>240</v>
      </c>
    </row>
    <row r="101" spans="3:16">
      <c r="C101" s="4" t="s">
        <v>105</v>
      </c>
      <c r="E101" s="30">
        <f>+C79-D79</f>
        <v>-320</v>
      </c>
      <c r="H101" s="4" t="s">
        <v>111</v>
      </c>
      <c r="J101" s="30">
        <f>+P103</f>
        <v>11200</v>
      </c>
      <c r="O101" s="4" t="s">
        <v>169</v>
      </c>
      <c r="P101" s="4">
        <v>80</v>
      </c>
    </row>
    <row r="102" spans="3:16">
      <c r="C102" s="4" t="s">
        <v>104</v>
      </c>
      <c r="E102" s="30">
        <v>-3200</v>
      </c>
      <c r="H102" s="4" t="s">
        <v>112</v>
      </c>
      <c r="J102" s="30">
        <f>-(D81+P104-C81)</f>
        <v>-48000</v>
      </c>
      <c r="M102" s="4" t="s">
        <v>133</v>
      </c>
      <c r="O102" s="4" t="s">
        <v>57</v>
      </c>
      <c r="P102" s="4">
        <v>9600</v>
      </c>
    </row>
    <row r="103" spans="3:16">
      <c r="C103" s="4" t="s">
        <v>166</v>
      </c>
      <c r="E103" s="31">
        <f>+G78-F78</f>
        <v>160</v>
      </c>
      <c r="H103" s="4" t="s">
        <v>113</v>
      </c>
      <c r="J103" s="30">
        <f>+P106</f>
        <v>28800</v>
      </c>
      <c r="O103" s="4" t="s">
        <v>132</v>
      </c>
      <c r="P103" s="4">
        <v>11200</v>
      </c>
    </row>
    <row r="104" spans="3:16">
      <c r="C104" s="4" t="s">
        <v>106</v>
      </c>
      <c r="E104" s="29">
        <f>+SUM(E90:E103)</f>
        <v>50160</v>
      </c>
      <c r="H104" s="4" t="s">
        <v>114</v>
      </c>
      <c r="J104" s="30">
        <f>-(D83+P107-C83)</f>
        <v>-960</v>
      </c>
      <c r="M104" s="4" t="s">
        <v>134</v>
      </c>
      <c r="O104" s="4" t="s">
        <v>57</v>
      </c>
      <c r="P104" s="4">
        <v>38400</v>
      </c>
    </row>
    <row r="105" spans="3:16">
      <c r="C105" s="4" t="s">
        <v>107</v>
      </c>
      <c r="E105" s="30">
        <f>+J95</f>
        <v>1600</v>
      </c>
      <c r="H105" s="4" t="s">
        <v>115</v>
      </c>
      <c r="J105" s="31">
        <f>+P107</f>
        <v>2560</v>
      </c>
      <c r="O105" s="4" t="s">
        <v>9</v>
      </c>
      <c r="P105" s="4">
        <v>-6400</v>
      </c>
    </row>
    <row r="106" spans="3:16">
      <c r="C106" s="4" t="s">
        <v>108</v>
      </c>
      <c r="E106" s="30">
        <f>+J96</f>
        <v>-2240</v>
      </c>
      <c r="H106" s="4" t="s">
        <v>63</v>
      </c>
      <c r="J106" s="29">
        <f>+SUM(J100:J105)</f>
        <v>-9600</v>
      </c>
      <c r="K106" s="4" t="s">
        <v>181</v>
      </c>
      <c r="O106" s="4" t="s">
        <v>132</v>
      </c>
      <c r="P106" s="4">
        <v>28800</v>
      </c>
    </row>
    <row r="107" spans="3:16">
      <c r="C107" s="4" t="s">
        <v>109</v>
      </c>
      <c r="E107" s="30">
        <f>+J97</f>
        <v>-12900</v>
      </c>
      <c r="G107" s="4" t="s">
        <v>75</v>
      </c>
      <c r="J107" s="30"/>
      <c r="M107" s="4" t="s">
        <v>170</v>
      </c>
      <c r="P107" s="4">
        <v>2560</v>
      </c>
    </row>
    <row r="108" spans="3:16" ht="16.8" thickBot="1">
      <c r="C108" s="4" t="s">
        <v>31</v>
      </c>
      <c r="E108" s="27">
        <f>+SUM(E104:E107)</f>
        <v>36620</v>
      </c>
      <c r="H108" s="4" t="s">
        <v>175</v>
      </c>
      <c r="J108" s="30">
        <f>+G75</f>
        <v>16000</v>
      </c>
      <c r="M108" s="4" t="s">
        <v>171</v>
      </c>
      <c r="P108" s="4">
        <v>22800</v>
      </c>
    </row>
    <row r="109" spans="3:16" ht="16.8" thickTop="1">
      <c r="H109" s="4" t="s">
        <v>176</v>
      </c>
      <c r="J109" s="30">
        <f>-F75</f>
        <v>-22400</v>
      </c>
      <c r="M109" s="4" t="s">
        <v>172</v>
      </c>
      <c r="P109" s="4">
        <v>3200</v>
      </c>
    </row>
    <row r="110" spans="3:16">
      <c r="H110" s="4" t="s">
        <v>177</v>
      </c>
      <c r="J110" s="30">
        <f>+G79+P108-F79</f>
        <v>23440</v>
      </c>
      <c r="M110" s="4" t="s">
        <v>173</v>
      </c>
      <c r="O110" s="4" t="s">
        <v>174</v>
      </c>
      <c r="P110" s="4">
        <v>9600</v>
      </c>
    </row>
    <row r="111" spans="3:16">
      <c r="H111" s="4" t="s">
        <v>178</v>
      </c>
      <c r="J111" s="30">
        <f>-P108</f>
        <v>-22800</v>
      </c>
      <c r="O111" s="4" t="s">
        <v>13</v>
      </c>
      <c r="P111" s="4">
        <v>960</v>
      </c>
    </row>
    <row r="112" spans="3:16">
      <c r="H112" s="4" t="s">
        <v>118</v>
      </c>
      <c r="J112" s="30">
        <f>+P109</f>
        <v>3200</v>
      </c>
      <c r="O112" s="4" t="s">
        <v>155</v>
      </c>
      <c r="P112" s="4">
        <v>3200</v>
      </c>
    </row>
    <row r="113" spans="7:12">
      <c r="H113" s="4" t="s">
        <v>119</v>
      </c>
      <c r="J113" s="30">
        <f>-P110</f>
        <v>-9600</v>
      </c>
    </row>
    <row r="114" spans="7:12">
      <c r="H114" s="4" t="s">
        <v>75</v>
      </c>
      <c r="J114" s="37">
        <f>+SUM(J108:J113)</f>
        <v>-12160</v>
      </c>
      <c r="K114" s="4" t="s">
        <v>182</v>
      </c>
    </row>
    <row r="115" spans="7:12">
      <c r="G115" s="4" t="s">
        <v>179</v>
      </c>
      <c r="J115" s="40">
        <f>-J82</f>
        <v>-960</v>
      </c>
      <c r="K115" s="4" t="s">
        <v>183</v>
      </c>
    </row>
    <row r="116" spans="7:12">
      <c r="G116" s="4" t="s">
        <v>120</v>
      </c>
      <c r="J116" s="30">
        <f>+J118-J117</f>
        <v>13900</v>
      </c>
      <c r="K116" s="4">
        <f>+SUM(J98,J106,J114,J115)</f>
        <v>13900</v>
      </c>
      <c r="L116" s="4" t="s">
        <v>184</v>
      </c>
    </row>
    <row r="117" spans="7:12">
      <c r="G117" s="4" t="s">
        <v>121</v>
      </c>
      <c r="J117" s="30">
        <f>+C73</f>
        <v>43200</v>
      </c>
    </row>
    <row r="118" spans="7:12" ht="16.8" thickBot="1">
      <c r="G118" s="4" t="s">
        <v>122</v>
      </c>
      <c r="J118" s="27">
        <f>+D73</f>
        <v>57100</v>
      </c>
    </row>
    <row r="119" spans="7:12" ht="16.8" thickTop="1"/>
  </sheetData>
  <mergeCells count="3">
    <mergeCell ref="A16:A19"/>
    <mergeCell ref="A20:A23"/>
    <mergeCell ref="H16:H18"/>
  </mergeCells>
  <phoneticPr fontId="3"/>
  <pageMargins left="0.23622047244094491" right="0.23622047244094491" top="0.74803149606299213" bottom="0.74803149606299213" header="0.31496062992125984" footer="0.31496062992125984"/>
  <pageSetup paperSize="9" scale="67" fitToHeight="0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Case38、39営業CF</vt:lpstr>
      <vt:lpstr>Case40投資CF</vt:lpstr>
      <vt:lpstr>Case41財務CF</vt:lpstr>
      <vt:lpstr>総合問題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2018-09-13T22:18:36Z</cp:lastPrinted>
  <dcterms:created xsi:type="dcterms:W3CDTF">2018-09-12T11:17:59Z</dcterms:created>
  <dcterms:modified xsi:type="dcterms:W3CDTF">2018-09-21T09:53:25Z</dcterms:modified>
</cp:coreProperties>
</file>